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СТАРКОВА\СОВЕТ ДЕПУТАТОВ\1 СОЗЫВ (2021-2026) ОКРУГ\ПУБЛИЧНЫЕ СЛУШАНИЯ\07 04 2023 ЗА 2022 год БЮДЖЕТ и СЭР\"/>
    </mc:Choice>
  </mc:AlternateContent>
  <xr:revisionPtr revIDLastSave="0" documentId="8_{06076DA4-B7FC-4A5D-8A5A-725643C80AFA}" xr6:coauthVersionLast="47" xr6:coauthVersionMax="47" xr10:uidLastSave="{00000000-0000-0000-0000-000000000000}"/>
  <bookViews>
    <workbookView xWindow="-120" yWindow="-120" windowWidth="20730" windowHeight="11160" xr2:uid="{8186F41B-3175-4FCD-A49E-2DF844037AE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9" i="1" l="1"/>
  <c r="I142" i="1"/>
  <c r="I141" i="1"/>
  <c r="I140" i="1"/>
  <c r="I139" i="1"/>
  <c r="I138" i="1"/>
  <c r="I137" i="1"/>
  <c r="I136" i="1"/>
  <c r="I135" i="1"/>
  <c r="I134" i="1"/>
  <c r="G131" i="1"/>
  <c r="I131" i="1" s="1"/>
  <c r="I130" i="1"/>
  <c r="I129" i="1"/>
  <c r="I128" i="1"/>
  <c r="I127" i="1"/>
  <c r="I126" i="1"/>
  <c r="F126" i="1"/>
  <c r="F131" i="1" s="1"/>
  <c r="E126" i="1"/>
  <c r="E131" i="1" s="1"/>
  <c r="D126" i="1"/>
  <c r="D131" i="1" s="1"/>
  <c r="C126" i="1"/>
  <c r="C131" i="1" s="1"/>
  <c r="I125" i="1"/>
  <c r="I122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H100" i="1"/>
  <c r="H99" i="1"/>
  <c r="H97" i="1"/>
  <c r="H96" i="1"/>
  <c r="H94" i="1"/>
  <c r="H93" i="1"/>
  <c r="H89" i="1"/>
  <c r="H88" i="1"/>
  <c r="H86" i="1"/>
  <c r="H85" i="1"/>
  <c r="H83" i="1"/>
  <c r="H82" i="1"/>
  <c r="D77" i="1"/>
  <c r="C77" i="1"/>
  <c r="D76" i="1"/>
  <c r="C76" i="1"/>
  <c r="I71" i="1"/>
  <c r="I70" i="1"/>
  <c r="I68" i="1"/>
  <c r="I67" i="1"/>
  <c r="I65" i="1"/>
  <c r="I63" i="1"/>
  <c r="I62" i="1"/>
  <c r="I60" i="1"/>
  <c r="I59" i="1"/>
  <c r="I57" i="1"/>
  <c r="I56" i="1"/>
  <c r="I54" i="1"/>
  <c r="I53" i="1"/>
  <c r="I51" i="1"/>
  <c r="I50" i="1"/>
  <c r="I48" i="1"/>
  <c r="I47" i="1"/>
  <c r="I46" i="1"/>
  <c r="I45" i="1"/>
  <c r="I44" i="1"/>
  <c r="I43" i="1"/>
  <c r="I42" i="1"/>
  <c r="I40" i="1"/>
  <c r="I39" i="1"/>
  <c r="I38" i="1"/>
  <c r="I37" i="1"/>
  <c r="G36" i="1"/>
  <c r="I36" i="1" s="1"/>
  <c r="F36" i="1"/>
  <c r="F7" i="1" s="1"/>
  <c r="I34" i="1"/>
  <c r="I33" i="1"/>
  <c r="I32" i="1"/>
  <c r="I31" i="1"/>
  <c r="I30" i="1"/>
  <c r="I29" i="1"/>
  <c r="G28" i="1"/>
  <c r="I28" i="1" s="1"/>
  <c r="F28" i="1"/>
  <c r="F6" i="1" s="1"/>
  <c r="H22" i="1"/>
  <c r="I20" i="1"/>
  <c r="I19" i="1"/>
  <c r="I18" i="1"/>
  <c r="I17" i="1"/>
  <c r="I16" i="1"/>
  <c r="I15" i="1"/>
  <c r="H14" i="1"/>
  <c r="H77" i="1" s="1"/>
  <c r="G14" i="1"/>
  <c r="F14" i="1"/>
  <c r="E14" i="1"/>
  <c r="E77" i="1" s="1"/>
  <c r="D10" i="1"/>
  <c r="H8" i="1"/>
  <c r="G8" i="1"/>
  <c r="F8" i="1"/>
  <c r="E8" i="1"/>
  <c r="D8" i="1"/>
  <c r="C8" i="1"/>
  <c r="C10" i="1" s="1"/>
  <c r="H7" i="1"/>
  <c r="G7" i="1"/>
  <c r="E7" i="1"/>
  <c r="H6" i="1"/>
  <c r="G6" i="1"/>
  <c r="I6" i="1" s="1"/>
  <c r="E6" i="1"/>
  <c r="H5" i="1"/>
  <c r="G5" i="1"/>
  <c r="F5" i="1"/>
  <c r="G4" i="1"/>
  <c r="F4" i="1"/>
  <c r="E4" i="1"/>
  <c r="I7" i="1" l="1"/>
  <c r="G10" i="1"/>
  <c r="I5" i="1"/>
  <c r="I8" i="1"/>
  <c r="F77" i="1"/>
  <c r="H4" i="1"/>
  <c r="I4" i="1" s="1"/>
  <c r="E10" i="1"/>
  <c r="G77" i="1"/>
  <c r="I77" i="1" s="1"/>
  <c r="F10" i="1"/>
  <c r="H10" i="1"/>
  <c r="I10" i="1" s="1"/>
  <c r="E76" i="1"/>
  <c r="F76" i="1"/>
  <c r="I14" i="1"/>
  <c r="G76" i="1"/>
  <c r="H76" i="1"/>
  <c r="I76" i="1" s="1"/>
</calcChain>
</file>

<file path=xl/sharedStrings.xml><?xml version="1.0" encoding="utf-8"?>
<sst xmlns="http://schemas.openxmlformats.org/spreadsheetml/2006/main" count="234" uniqueCount="121">
  <si>
    <t>оперативная информация</t>
  </si>
  <si>
    <t xml:space="preserve"> О С Н О В Н Ы Е показатели промышленных предприятий Алнашского района за 2017-2021гг и 2022год</t>
  </si>
  <si>
    <t>Предприятия</t>
  </si>
  <si>
    <t>ед. изм.</t>
  </si>
  <si>
    <t>2022 к 2021 %</t>
  </si>
  <si>
    <t>МУП «Теплосервис»</t>
  </si>
  <si>
    <t>тыс. руб</t>
  </si>
  <si>
    <t>ООО РИЭМ</t>
  </si>
  <si>
    <t>Пищекомбинат</t>
  </si>
  <si>
    <t>Хлебокомбинат</t>
  </si>
  <si>
    <t>АКЗ</t>
  </si>
  <si>
    <t>СППСК "Тойма"</t>
  </si>
  <si>
    <t xml:space="preserve">И т о г о  </t>
  </si>
  <si>
    <t>Показатели развития предприятий Алнашского района</t>
  </si>
  <si>
    <t>Показатели</t>
  </si>
  <si>
    <t>МУП Теплосервис</t>
  </si>
  <si>
    <t>Объем производства</t>
  </si>
  <si>
    <t>Теплоэнергия</t>
  </si>
  <si>
    <t>тыс.руб</t>
  </si>
  <si>
    <t>Гкал</t>
  </si>
  <si>
    <t>Вода</t>
  </si>
  <si>
    <r>
      <t>м</t>
    </r>
    <r>
      <rPr>
        <vertAlign val="superscript"/>
        <sz val="12"/>
        <color rgb="FF000000"/>
        <rFont val="Times New Roman"/>
        <family val="1"/>
        <charset val="204"/>
      </rPr>
      <t>3</t>
    </r>
  </si>
  <si>
    <t>Водоотведение</t>
  </si>
  <si>
    <t>Алнаш Ву</t>
  </si>
  <si>
    <t>тыс.руб.</t>
  </si>
  <si>
    <t>Колбасные изделия</t>
  </si>
  <si>
    <t>тонн</t>
  </si>
  <si>
    <t>Рыбы</t>
  </si>
  <si>
    <t>Мясные полуфабрикаты</t>
  </si>
  <si>
    <t>Хлеб и хлебобулочные изделия</t>
  </si>
  <si>
    <t>Кондитерские изделия</t>
  </si>
  <si>
    <t>Общепит</t>
  </si>
  <si>
    <t>Оборот общественного питания</t>
  </si>
  <si>
    <t>РАЙПО Розничный т-оборот</t>
  </si>
  <si>
    <t>ООО Центр</t>
  </si>
  <si>
    <t>ПО Универмаг</t>
  </si>
  <si>
    <t>ООО Дядя Ваня</t>
  </si>
  <si>
    <t>ИП Самсонов ИИ</t>
  </si>
  <si>
    <t>ООО Октан</t>
  </si>
  <si>
    <t>Производство щебня</t>
  </si>
  <si>
    <t>Алнашиагропромхимия</t>
  </si>
  <si>
    <t>Вывозка навоза</t>
  </si>
  <si>
    <t>тыс. тонн</t>
  </si>
  <si>
    <t>ООО «РегионСтрой»</t>
  </si>
  <si>
    <t>Капитальные вложения</t>
  </si>
  <si>
    <t>в т.ч. по Алнашскому району</t>
  </si>
  <si>
    <t>ООО «Монтажник»</t>
  </si>
  <si>
    <t>в т.ч. по Алнашск. району</t>
  </si>
  <si>
    <t>Алнашское ДУ</t>
  </si>
  <si>
    <t>Алнашский район</t>
  </si>
  <si>
    <t>ООО «Тулкым»</t>
  </si>
  <si>
    <t>Объем реализованных услуг</t>
  </si>
  <si>
    <t>«Санаторий Варзи-Ятчи»</t>
  </si>
  <si>
    <t>чел.</t>
  </si>
  <si>
    <t>ООО «Алнашский Кирпичный Завод»</t>
  </si>
  <si>
    <t>Производство кирпича</t>
  </si>
  <si>
    <t>тыс.шт.</t>
  </si>
  <si>
    <t>СППСК Тойма</t>
  </si>
  <si>
    <t xml:space="preserve">ВСЕГО </t>
  </si>
  <si>
    <t>ВСЕГО по району</t>
  </si>
  <si>
    <t>Производство основных видов с/х продукции (обществ. сектор) (тонн)</t>
  </si>
  <si>
    <t>Виды продукции</t>
  </si>
  <si>
    <t>2022 к 2021%</t>
  </si>
  <si>
    <t>Мясо (жив.вес)</t>
  </si>
  <si>
    <t>Сельскохоз предпр + КФХ</t>
  </si>
  <si>
    <t>Сельскохоз предпр</t>
  </si>
  <si>
    <t>Молоко</t>
  </si>
  <si>
    <t>Обществ. пр-во + КФХ</t>
  </si>
  <si>
    <t>Обществ. пр-во</t>
  </si>
  <si>
    <t>Зерно</t>
  </si>
  <si>
    <t>Продажа  основных видов с/х продукции (тонн)</t>
  </si>
  <si>
    <t xml:space="preserve">Поголовье скота  </t>
  </si>
  <si>
    <t>Виды скота</t>
  </si>
  <si>
    <t>ед. изм</t>
  </si>
  <si>
    <t>КРС всего</t>
  </si>
  <si>
    <t>гол.</t>
  </si>
  <si>
    <t>в т.ч : общ. сектор</t>
  </si>
  <si>
    <t>кр/ хозяства</t>
  </si>
  <si>
    <t>Из них: коровы</t>
  </si>
  <si>
    <t>в т.ч: общ. сектор</t>
  </si>
  <si>
    <t>кр/хоз-ва</t>
  </si>
  <si>
    <t>2. Свиньи всего</t>
  </si>
  <si>
    <t>кр./ хоз-ва</t>
  </si>
  <si>
    <t>ЛПХ</t>
  </si>
  <si>
    <t>3. Овцы всего</t>
  </si>
  <si>
    <t>кр/ хоз-ва</t>
  </si>
  <si>
    <t>4. Лошади всего</t>
  </si>
  <si>
    <t>в т.ч.: бщ. сектор</t>
  </si>
  <si>
    <t>Всего капвложений.</t>
  </si>
  <si>
    <t>млн. руб</t>
  </si>
  <si>
    <t>Ввод в эксплуатацию жилья</t>
  </si>
  <si>
    <t>кв. м</t>
  </si>
  <si>
    <r>
      <t xml:space="preserve">Показатели по торговле </t>
    </r>
    <r>
      <rPr>
        <sz val="16"/>
        <color theme="1"/>
        <rFont val="Times New Roman"/>
        <family val="1"/>
        <charset val="204"/>
      </rPr>
      <t>(Предварительные данные)</t>
    </r>
  </si>
  <si>
    <t>1. Количество объек_x001F_тов торговли и обще_x001F_пита,  всего</t>
  </si>
  <si>
    <t>ед</t>
  </si>
  <si>
    <r>
      <t>2.Розничный това_</t>
    </r>
    <r>
      <rPr>
        <sz val="12"/>
        <color theme="1"/>
        <rFont val="Times New Roman"/>
        <family val="1"/>
        <charset val="204"/>
      </rPr>
      <t>x001f_рооборот,  всего, в том числе</t>
    </r>
  </si>
  <si>
    <t>оборот розничной торгов_x001F_ли:</t>
  </si>
  <si>
    <t>оборот общественно_x001F_го пи_x001F_тания</t>
  </si>
  <si>
    <t>3. Продажа на 1 жителя района</t>
  </si>
  <si>
    <t>4. Из общего товароо_x001F_борота: товарооборот  Райпо</t>
  </si>
  <si>
    <t>5. Уд. вес Райпо, ООО "Центр" в общем товарообороте</t>
  </si>
  <si>
    <t xml:space="preserve">Среднемесячная оплата труда работников.   (руб.) </t>
  </si>
  <si>
    <t>Отрасли</t>
  </si>
  <si>
    <t>Промышленность</t>
  </si>
  <si>
    <t>Сельское хозяйство</t>
  </si>
  <si>
    <t>Строительство</t>
  </si>
  <si>
    <t>Торговля и общепит</t>
  </si>
  <si>
    <t>Жилищно-коммун.
хозяйство</t>
  </si>
  <si>
    <t>Здравоохранение</t>
  </si>
  <si>
    <t>Народное образование</t>
  </si>
  <si>
    <t>Культура</t>
  </si>
  <si>
    <t>По району</t>
  </si>
  <si>
    <t>Сведения ЗАГС</t>
  </si>
  <si>
    <t>Год</t>
  </si>
  <si>
    <t>Рождений</t>
  </si>
  <si>
    <t>Смертей</t>
  </si>
  <si>
    <t>Браков</t>
  </si>
  <si>
    <t>Разводов</t>
  </si>
  <si>
    <t>Естественная демография</t>
  </si>
  <si>
    <t xml:space="preserve"> </t>
  </si>
  <si>
    <t>Информация по данному разделу будет предоставлен в апреле месяце, и доведена позже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</si>
</sst>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57"/>
      </patternFill>
    </fill>
    <fill>
      <patternFill patternType="solid">
        <fgColor theme="0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22" fillId="0" borderId="0"/>
  </cellStyleXfs>
  <cellXfs count="152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2" fillId="2" borderId="3" xfId="3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2" fillId="2" borderId="3" xfId="6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2" fillId="2" borderId="3" xfId="7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2" fillId="2" borderId="5" xfId="7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" fontId="4" fillId="2" borderId="23" xfId="0" applyNumberFormat="1" applyFont="1" applyFill="1" applyBorder="1" applyAlignment="1">
      <alignment horizontal="center" vertical="center" wrapText="1"/>
    </xf>
    <xf numFmtId="3" fontId="2" fillId="2" borderId="23" xfId="0" applyNumberFormat="1" applyFont="1" applyFill="1" applyBorder="1" applyAlignment="1">
      <alignment horizontal="center" vertical="center" wrapText="1"/>
    </xf>
    <xf numFmtId="3" fontId="6" fillId="2" borderId="23" xfId="0" applyNumberFormat="1" applyFont="1" applyFill="1" applyBorder="1" applyAlignment="1">
      <alignment horizontal="center" vertical="center" wrapText="1"/>
    </xf>
    <xf numFmtId="3" fontId="5" fillId="2" borderId="23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3" fontId="4" fillId="2" borderId="23" xfId="0" applyNumberFormat="1" applyFont="1" applyFill="1" applyBorder="1" applyAlignment="1">
      <alignment horizontal="center" vertical="center" wrapText="1"/>
    </xf>
    <xf numFmtId="3" fontId="4" fillId="2" borderId="23" xfId="3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1" fontId="5" fillId="2" borderId="23" xfId="0" applyNumberFormat="1" applyFont="1" applyFill="1" applyBorder="1" applyAlignment="1">
      <alignment horizontal="center" vertical="center" wrapText="1"/>
    </xf>
    <xf numFmtId="1" fontId="23" fillId="2" borderId="23" xfId="0" applyNumberFormat="1" applyFont="1" applyFill="1" applyBorder="1" applyAlignment="1">
      <alignment horizontal="center" vertical="center" wrapText="1"/>
    </xf>
    <xf numFmtId="1" fontId="4" fillId="2" borderId="23" xfId="0" applyNumberFormat="1" applyFont="1" applyFill="1" applyBorder="1" applyAlignment="1">
      <alignment horizontal="center" vertical="center"/>
    </xf>
    <xf numFmtId="1" fontId="24" fillId="2" borderId="23" xfId="0" applyNumberFormat="1" applyFont="1" applyFill="1" applyBorder="1" applyAlignment="1">
      <alignment horizontal="center" vertical="center" wrapText="1"/>
    </xf>
    <xf numFmtId="1" fontId="25" fillId="2" borderId="2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3" fontId="4" fillId="2" borderId="3" xfId="3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0" fontId="5" fillId="3" borderId="7" xfId="4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0" fontId="5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3" fontId="4" fillId="2" borderId="3" xfId="6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3" fontId="4" fillId="2" borderId="3" xfId="7" applyNumberFormat="1" applyFont="1" applyFill="1" applyBorder="1" applyAlignment="1">
      <alignment horizontal="center" vertical="center"/>
    </xf>
    <xf numFmtId="0" fontId="4" fillId="2" borderId="3" xfId="7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16" fillId="5" borderId="17" xfId="4" applyFont="1" applyFill="1" applyBorder="1" applyAlignment="1">
      <alignment horizontal="center" vertical="center" wrapText="1"/>
    </xf>
    <xf numFmtId="1" fontId="17" fillId="5" borderId="17" xfId="4" applyNumberFormat="1" applyFont="1" applyFill="1" applyBorder="1" applyAlignment="1">
      <alignment horizontal="center" vertical="center" wrapText="1"/>
    </xf>
    <xf numFmtId="1" fontId="17" fillId="6" borderId="17" xfId="4" applyNumberFormat="1" applyFont="1" applyFill="1" applyBorder="1" applyAlignment="1">
      <alignment horizontal="center" vertical="center" wrapText="1"/>
    </xf>
    <xf numFmtId="0" fontId="16" fillId="7" borderId="17" xfId="4" applyFont="1" applyFill="1" applyBorder="1" applyAlignment="1">
      <alignment horizontal="center" vertical="center" wrapText="1"/>
    </xf>
    <xf numFmtId="0" fontId="18" fillId="7" borderId="17" xfId="4" applyFont="1" applyFill="1" applyBorder="1" applyAlignment="1">
      <alignment horizontal="center" vertical="center" wrapText="1"/>
    </xf>
    <xf numFmtId="0" fontId="18" fillId="5" borderId="17" xfId="4" applyFont="1" applyFill="1" applyBorder="1" applyAlignment="1">
      <alignment horizontal="center" vertical="center" wrapText="1"/>
    </xf>
    <xf numFmtId="1" fontId="17" fillId="5" borderId="17" xfId="8" applyNumberFormat="1" applyFont="1" applyFill="1" applyBorder="1" applyAlignment="1">
      <alignment horizontal="center" vertical="center"/>
    </xf>
    <xf numFmtId="1" fontId="17" fillId="6" borderId="17" xfId="4" applyNumberFormat="1" applyFont="1" applyFill="1" applyBorder="1" applyAlignment="1">
      <alignment horizontal="center" vertical="center"/>
    </xf>
    <xf numFmtId="1" fontId="16" fillId="7" borderId="17" xfId="9" applyNumberFormat="1" applyFont="1" applyFill="1" applyBorder="1" applyAlignment="1">
      <alignment horizontal="center" vertical="center" wrapText="1"/>
    </xf>
    <xf numFmtId="1" fontId="16" fillId="6" borderId="17" xfId="8" applyNumberFormat="1" applyFont="1" applyFill="1" applyBorder="1" applyAlignment="1">
      <alignment horizontal="center" vertical="center" wrapText="1"/>
    </xf>
    <xf numFmtId="1" fontId="16" fillId="7" borderId="17" xfId="8" applyNumberFormat="1" applyFont="1" applyFill="1" applyBorder="1" applyAlignment="1">
      <alignment horizontal="center" vertical="center" wrapText="1"/>
    </xf>
    <xf numFmtId="1" fontId="16" fillId="6" borderId="17" xfId="4" applyNumberFormat="1" applyFont="1" applyFill="1" applyBorder="1" applyAlignment="1">
      <alignment horizontal="center" vertical="center" wrapText="1"/>
    </xf>
    <xf numFmtId="0" fontId="17" fillId="5" borderId="17" xfId="4" applyFont="1" applyFill="1" applyBorder="1" applyAlignment="1">
      <alignment horizontal="center" vertical="center" wrapText="1"/>
    </xf>
    <xf numFmtId="0" fontId="19" fillId="5" borderId="17" xfId="4" applyFont="1" applyFill="1" applyBorder="1" applyAlignment="1">
      <alignment horizontal="center" vertical="center" wrapText="1"/>
    </xf>
    <xf numFmtId="3" fontId="17" fillId="5" borderId="17" xfId="8" applyNumberFormat="1" applyFont="1" applyFill="1" applyBorder="1" applyAlignment="1">
      <alignment horizontal="center" vertical="center" wrapText="1"/>
    </xf>
    <xf numFmtId="0" fontId="17" fillId="5" borderId="17" xfId="8" applyFont="1" applyFill="1" applyBorder="1" applyAlignment="1">
      <alignment horizontal="center" vertical="center" wrapText="1"/>
    </xf>
    <xf numFmtId="0" fontId="19" fillId="5" borderId="17" xfId="8" applyFont="1" applyFill="1" applyBorder="1" applyAlignment="1">
      <alignment horizontal="center" vertical="center" wrapText="1"/>
    </xf>
    <xf numFmtId="3" fontId="19" fillId="5" borderId="17" xfId="8" applyNumberFormat="1" applyFont="1" applyFill="1" applyBorder="1" applyAlignment="1">
      <alignment horizontal="center" vertical="center" wrapText="1"/>
    </xf>
    <xf numFmtId="1" fontId="20" fillId="2" borderId="23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3" fontId="6" fillId="2" borderId="23" xfId="10" applyNumberFormat="1" applyFont="1" applyFill="1" applyBorder="1" applyAlignment="1">
      <alignment horizontal="center" vertical="center"/>
    </xf>
    <xf numFmtId="3" fontId="5" fillId="2" borderId="23" xfId="10" applyNumberFormat="1" applyFont="1" applyFill="1" applyBorder="1" applyAlignment="1">
      <alignment horizontal="center" vertical="center"/>
    </xf>
    <xf numFmtId="0" fontId="8" fillId="2" borderId="3" xfId="0" applyFont="1" applyFill="1" applyBorder="1"/>
    <xf numFmtId="0" fontId="23" fillId="2" borderId="3" xfId="0" applyFont="1" applyFill="1" applyBorder="1" applyAlignment="1">
      <alignment horizontal="center" vertical="center"/>
    </xf>
    <xf numFmtId="0" fontId="18" fillId="2" borderId="8" xfId="4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18" fillId="7" borderId="17" xfId="4" applyFont="1" applyFill="1" applyBorder="1" applyAlignment="1">
      <alignment horizontal="center" vertical="center"/>
    </xf>
    <xf numFmtId="0" fontId="18" fillId="7" borderId="17" xfId="4" applyFont="1" applyFill="1" applyBorder="1" applyAlignment="1">
      <alignment horizontal="center"/>
    </xf>
    <xf numFmtId="0" fontId="18" fillId="6" borderId="17" xfId="4" applyFont="1" applyFill="1" applyBorder="1" applyAlignment="1">
      <alignment horizontal="center"/>
    </xf>
    <xf numFmtId="0" fontId="18" fillId="6" borderId="17" xfId="8" applyFont="1" applyFill="1" applyBorder="1" applyAlignment="1">
      <alignment horizontal="center" vertical="center" wrapText="1"/>
    </xf>
    <xf numFmtId="1" fontId="16" fillId="8" borderId="17" xfId="4" applyNumberFormat="1" applyFont="1" applyFill="1" applyBorder="1" applyAlignment="1">
      <alignment horizontal="center"/>
    </xf>
    <xf numFmtId="1" fontId="23" fillId="2" borderId="23" xfId="0" applyNumberFormat="1" applyFont="1" applyFill="1" applyBorder="1" applyAlignment="1">
      <alignment horizontal="center"/>
    </xf>
    <xf numFmtId="1" fontId="23" fillId="2" borderId="23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6" fillId="7" borderId="20" xfId="4" applyFont="1" applyFill="1" applyBorder="1" applyAlignment="1">
      <alignment horizontal="center" vertical="center" wrapText="1"/>
    </xf>
    <xf numFmtId="0" fontId="18" fillId="7" borderId="20" xfId="4" applyFont="1" applyFill="1" applyBorder="1" applyAlignment="1">
      <alignment horizontal="center" vertical="center" wrapText="1"/>
    </xf>
    <xf numFmtId="1" fontId="16" fillId="7" borderId="20" xfId="8" applyNumberFormat="1" applyFont="1" applyFill="1" applyBorder="1" applyAlignment="1">
      <alignment horizontal="center" vertical="center" wrapText="1"/>
    </xf>
    <xf numFmtId="1" fontId="16" fillId="6" borderId="20" xfId="4" applyNumberFormat="1" applyFont="1" applyFill="1" applyBorder="1" applyAlignment="1">
      <alignment horizontal="center" vertical="center" wrapText="1"/>
    </xf>
    <xf numFmtId="0" fontId="18" fillId="5" borderId="23" xfId="4" applyFont="1" applyFill="1" applyBorder="1" applyAlignment="1">
      <alignment horizontal="center" vertical="center" wrapText="1"/>
    </xf>
    <xf numFmtId="1" fontId="17" fillId="5" borderId="23" xfId="4" applyNumberFormat="1" applyFont="1" applyFill="1" applyBorder="1" applyAlignment="1">
      <alignment horizontal="center" vertical="center"/>
    </xf>
    <xf numFmtId="1" fontId="17" fillId="6" borderId="23" xfId="4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6" fillId="2" borderId="27" xfId="10" applyFont="1" applyFill="1" applyBorder="1" applyAlignment="1">
      <alignment horizontal="center" vertical="center" wrapText="1"/>
    </xf>
    <xf numFmtId="0" fontId="6" fillId="2" borderId="28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5" fillId="4" borderId="15" xfId="4" applyFont="1" applyFill="1" applyBorder="1" applyAlignment="1">
      <alignment horizontal="center" vertical="top"/>
    </xf>
    <xf numFmtId="0" fontId="15" fillId="4" borderId="16" xfId="4" applyFont="1" applyFill="1" applyBorder="1" applyAlignment="1">
      <alignment horizontal="center" vertical="top"/>
    </xf>
    <xf numFmtId="0" fontId="15" fillId="4" borderId="18" xfId="4" applyFont="1" applyFill="1" applyBorder="1" applyAlignment="1">
      <alignment horizontal="center" vertical="top"/>
    </xf>
    <xf numFmtId="0" fontId="15" fillId="4" borderId="19" xfId="4" applyFont="1" applyFill="1" applyBorder="1" applyAlignment="1">
      <alignment horizontal="center" vertical="top"/>
    </xf>
    <xf numFmtId="0" fontId="15" fillId="4" borderId="15" xfId="4" applyFont="1" applyFill="1" applyBorder="1" applyAlignment="1">
      <alignment horizontal="center" vertical="center"/>
    </xf>
    <xf numFmtId="0" fontId="15" fillId="4" borderId="16" xfId="4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1">
    <cellStyle name="Excel Built-in Normal" xfId="4" xr:uid="{8C9A12C1-7C07-4FBE-8D67-6A337F6BBC1C}"/>
    <cellStyle name="Excel Built-in Normal 1" xfId="9" xr:uid="{84CBF83B-1B18-457E-8ED8-B241939FC3E9}"/>
    <cellStyle name="Excel Built-in Normal 2" xfId="8" xr:uid="{1CE7D935-ECF3-4006-9154-D3C9A96F7DC6}"/>
    <cellStyle name="Обычный" xfId="0" builtinId="0"/>
    <cellStyle name="Обычный 10" xfId="10" xr:uid="{6F6B4842-5AC1-4E73-8447-A64B485BFA0F}"/>
    <cellStyle name="Обычный 3" xfId="1" xr:uid="{8553B9F9-629E-4AE2-BC2D-FCED8B3D5422}"/>
    <cellStyle name="Обычный 4" xfId="3" xr:uid="{068F000D-A601-464C-A2EC-51F345EF3474}"/>
    <cellStyle name="Обычный 5" xfId="2" xr:uid="{739BD41C-33FC-4DAC-BC1D-F9958F03A8C1}"/>
    <cellStyle name="Обычный 6" xfId="7" xr:uid="{F20723A2-1DBA-4AAB-9986-514FE2C0CBA7}"/>
    <cellStyle name="Обычный 7" xfId="6" xr:uid="{6AAD71B0-9B4B-41B1-BFE4-0CD7417A657A}"/>
    <cellStyle name="Обычный 9" xfId="5" xr:uid="{04E0A6F6-BD76-48FC-9435-41DCA2C3C1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B60E8-FB58-4302-A9DB-8A4DFC49B9A9}">
  <sheetPr>
    <pageSetUpPr fitToPage="1"/>
  </sheetPr>
  <dimension ref="A1:I150"/>
  <sheetViews>
    <sheetView tabSelected="1" workbookViewId="0">
      <selection activeCell="D152" sqref="D152"/>
    </sheetView>
  </sheetViews>
  <sheetFormatPr defaultRowHeight="15.75" x14ac:dyDescent="0.25"/>
  <cols>
    <col min="1" max="1" width="37.7109375" style="67" customWidth="1"/>
    <col min="2" max="2" width="10.7109375" style="67" customWidth="1"/>
    <col min="3" max="6" width="17" style="48" customWidth="1"/>
    <col min="7" max="9" width="14.7109375" style="19" customWidth="1"/>
  </cols>
  <sheetData>
    <row r="1" spans="1:9" x14ac:dyDescent="0.25">
      <c r="A1" s="148" t="s">
        <v>0</v>
      </c>
      <c r="B1" s="148"/>
      <c r="C1" s="148"/>
      <c r="D1" s="148"/>
      <c r="E1" s="148"/>
      <c r="F1" s="148"/>
      <c r="G1" s="148"/>
      <c r="H1" s="148"/>
      <c r="I1" s="148"/>
    </row>
    <row r="2" spans="1:9" ht="53.25" customHeight="1" x14ac:dyDescent="0.25">
      <c r="A2" s="149" t="s">
        <v>1</v>
      </c>
      <c r="B2" s="149"/>
      <c r="C2" s="149"/>
      <c r="D2" s="149"/>
      <c r="E2" s="149"/>
      <c r="F2" s="149"/>
      <c r="G2" s="149"/>
      <c r="H2" s="149"/>
      <c r="I2" s="149"/>
    </row>
    <row r="3" spans="1:9" ht="31.5" x14ac:dyDescent="0.25">
      <c r="A3" s="1" t="s">
        <v>2</v>
      </c>
      <c r="B3" s="2" t="s">
        <v>3</v>
      </c>
      <c r="C3" s="3">
        <v>2017</v>
      </c>
      <c r="D3" s="3">
        <v>2018</v>
      </c>
      <c r="E3" s="3">
        <v>2019</v>
      </c>
      <c r="F3" s="3">
        <v>2020</v>
      </c>
      <c r="G3" s="4">
        <v>2021</v>
      </c>
      <c r="H3" s="4">
        <v>2022</v>
      </c>
      <c r="I3" s="4" t="s">
        <v>4</v>
      </c>
    </row>
    <row r="4" spans="1:9" x14ac:dyDescent="0.25">
      <c r="A4" s="5" t="s">
        <v>5</v>
      </c>
      <c r="B4" s="6" t="s">
        <v>6</v>
      </c>
      <c r="C4" s="7">
        <v>52269</v>
      </c>
      <c r="D4" s="7">
        <v>50122</v>
      </c>
      <c r="E4" s="7">
        <f>SUM(E14)</f>
        <v>59602</v>
      </c>
      <c r="F4" s="7">
        <f>SUM(F14)</f>
        <v>64018.400000000001</v>
      </c>
      <c r="G4" s="7">
        <f>SUM(G14)</f>
        <v>86445</v>
      </c>
      <c r="H4" s="7">
        <f>SUM(H14)</f>
        <v>94980</v>
      </c>
      <c r="I4" s="22">
        <f t="shared" ref="I4:I10" si="0">SUM(H4/G4*100)</f>
        <v>109.87332986291862</v>
      </c>
    </row>
    <row r="5" spans="1:9" x14ac:dyDescent="0.25">
      <c r="A5" s="9" t="s">
        <v>7</v>
      </c>
      <c r="B5" s="6" t="s">
        <v>6</v>
      </c>
      <c r="C5" s="7">
        <v>260</v>
      </c>
      <c r="D5" s="7">
        <v>1599</v>
      </c>
      <c r="E5" s="7">
        <v>20650</v>
      </c>
      <c r="F5" s="7">
        <f>SUM(F50)</f>
        <v>26000</v>
      </c>
      <c r="G5" s="7">
        <f>SUM(G50)</f>
        <v>34556</v>
      </c>
      <c r="H5" s="7">
        <f>SUM(H50)</f>
        <v>17267</v>
      </c>
      <c r="I5" s="22">
        <f t="shared" si="0"/>
        <v>49.968167611992129</v>
      </c>
    </row>
    <row r="6" spans="1:9" x14ac:dyDescent="0.25">
      <c r="A6" s="5" t="s">
        <v>8</v>
      </c>
      <c r="B6" s="6" t="s">
        <v>6</v>
      </c>
      <c r="C6" s="7">
        <v>21789</v>
      </c>
      <c r="D6" s="7">
        <v>21389</v>
      </c>
      <c r="E6" s="7">
        <f>SUM(E28)</f>
        <v>21161</v>
      </c>
      <c r="F6" s="7">
        <f>SUM(F28)</f>
        <v>23412</v>
      </c>
      <c r="G6" s="7">
        <f>SUM(G28)</f>
        <v>22610</v>
      </c>
      <c r="H6" s="7">
        <f>SUM(H28)</f>
        <v>21283</v>
      </c>
      <c r="I6" s="22">
        <f t="shared" si="0"/>
        <v>94.130915524104381</v>
      </c>
    </row>
    <row r="7" spans="1:9" x14ac:dyDescent="0.25">
      <c r="A7" s="5" t="s">
        <v>9</v>
      </c>
      <c r="B7" s="6" t="s">
        <v>6</v>
      </c>
      <c r="C7" s="7">
        <v>28523</v>
      </c>
      <c r="D7" s="7">
        <v>31020</v>
      </c>
      <c r="E7" s="7">
        <f>SUM(E36)</f>
        <v>31584</v>
      </c>
      <c r="F7" s="7">
        <f>SUM(F36)</f>
        <v>29642</v>
      </c>
      <c r="G7" s="7">
        <f>SUM(G36)</f>
        <v>32087</v>
      </c>
      <c r="H7" s="7">
        <f>SUM(H36)</f>
        <v>36677</v>
      </c>
      <c r="I7" s="22">
        <f t="shared" si="0"/>
        <v>114.30485866550318</v>
      </c>
    </row>
    <row r="8" spans="1:9" x14ac:dyDescent="0.25">
      <c r="A8" s="5" t="s">
        <v>10</v>
      </c>
      <c r="B8" s="6" t="s">
        <v>6</v>
      </c>
      <c r="C8" s="10">
        <f>SUM(C74)</f>
        <v>0</v>
      </c>
      <c r="D8" s="10">
        <f>SUM(D74)</f>
        <v>0</v>
      </c>
      <c r="E8" s="10">
        <f>SUM(E74)</f>
        <v>0</v>
      </c>
      <c r="F8" s="10">
        <f>SUM(F74)</f>
        <v>0</v>
      </c>
      <c r="G8" s="10">
        <f>SUM(G71)</f>
        <v>10000</v>
      </c>
      <c r="H8" s="10">
        <f>SUM(H71)</f>
        <v>16900</v>
      </c>
      <c r="I8" s="22">
        <f t="shared" si="0"/>
        <v>169</v>
      </c>
    </row>
    <row r="9" spans="1:9" x14ac:dyDescent="0.25">
      <c r="A9" s="5" t="s">
        <v>11</v>
      </c>
      <c r="B9" s="6"/>
      <c r="C9" s="10"/>
      <c r="D9" s="10"/>
      <c r="E9" s="10"/>
      <c r="F9" s="10"/>
      <c r="G9" s="10"/>
      <c r="H9" s="10">
        <v>30969</v>
      </c>
      <c r="I9" s="22"/>
    </row>
    <row r="10" spans="1:9" x14ac:dyDescent="0.25">
      <c r="A10" s="5" t="s">
        <v>12</v>
      </c>
      <c r="B10" s="6" t="s">
        <v>6</v>
      </c>
      <c r="C10" s="68">
        <f t="shared" ref="C10:H10" si="1">SUM(C4:C8)</f>
        <v>102841</v>
      </c>
      <c r="D10" s="68">
        <f t="shared" si="1"/>
        <v>104130</v>
      </c>
      <c r="E10" s="68">
        <f t="shared" si="1"/>
        <v>132997</v>
      </c>
      <c r="F10" s="68">
        <f t="shared" si="1"/>
        <v>143072.4</v>
      </c>
      <c r="G10" s="68">
        <f t="shared" si="1"/>
        <v>185698</v>
      </c>
      <c r="H10" s="68">
        <f t="shared" si="1"/>
        <v>187107</v>
      </c>
      <c r="I10" s="22">
        <f t="shared" si="0"/>
        <v>100.7587588450064</v>
      </c>
    </row>
    <row r="11" spans="1:9" ht="20.25" x14ac:dyDescent="0.25">
      <c r="A11" s="150" t="s">
        <v>13</v>
      </c>
      <c r="B11" s="151"/>
      <c r="C11" s="151"/>
      <c r="D11" s="151"/>
      <c r="E11" s="151"/>
      <c r="F11" s="151"/>
      <c r="G11" s="151"/>
      <c r="H11" s="151"/>
      <c r="I11" s="151"/>
    </row>
    <row r="12" spans="1:9" ht="31.5" x14ac:dyDescent="0.25">
      <c r="A12" s="5" t="s">
        <v>14</v>
      </c>
      <c r="B12" s="6" t="s">
        <v>3</v>
      </c>
      <c r="C12" s="4">
        <v>2017</v>
      </c>
      <c r="D12" s="4">
        <v>2018</v>
      </c>
      <c r="E12" s="4">
        <v>2019</v>
      </c>
      <c r="F12" s="12">
        <v>2020</v>
      </c>
      <c r="G12" s="4">
        <v>2021</v>
      </c>
      <c r="H12" s="4">
        <v>2022</v>
      </c>
      <c r="I12" s="4" t="s">
        <v>4</v>
      </c>
    </row>
    <row r="13" spans="1:9" x14ac:dyDescent="0.25">
      <c r="A13" s="69" t="s">
        <v>15</v>
      </c>
      <c r="B13" s="13"/>
      <c r="C13" s="14"/>
      <c r="D13" s="14"/>
      <c r="E13" s="14"/>
      <c r="F13" s="14"/>
      <c r="G13" s="45"/>
      <c r="H13" s="45"/>
      <c r="I13" s="45"/>
    </row>
    <row r="14" spans="1:9" x14ac:dyDescent="0.25">
      <c r="A14" s="5" t="s">
        <v>16</v>
      </c>
      <c r="B14" s="6" t="s">
        <v>6</v>
      </c>
      <c r="C14" s="23">
        <v>52269</v>
      </c>
      <c r="D14" s="23">
        <v>50122</v>
      </c>
      <c r="E14" s="24">
        <f>SUM(E15+E17+E19)</f>
        <v>59602</v>
      </c>
      <c r="F14" s="24">
        <f>SUM(F15+F17+F19)</f>
        <v>64018.400000000001</v>
      </c>
      <c r="G14" s="24">
        <f>SUM(G15+G17+G19)</f>
        <v>86445</v>
      </c>
      <c r="H14" s="24">
        <f>SUM(H15+H17+H19)</f>
        <v>94980</v>
      </c>
      <c r="I14" s="22">
        <f>SUM(H14/G14*100)</f>
        <v>109.87332986291862</v>
      </c>
    </row>
    <row r="15" spans="1:9" x14ac:dyDescent="0.25">
      <c r="A15" s="6" t="s">
        <v>17</v>
      </c>
      <c r="B15" s="6" t="s">
        <v>18</v>
      </c>
      <c r="C15" s="8">
        <v>52269</v>
      </c>
      <c r="D15" s="8">
        <v>50122</v>
      </c>
      <c r="E15" s="15">
        <v>52843</v>
      </c>
      <c r="F15" s="16">
        <v>54060</v>
      </c>
      <c r="G15" s="18">
        <v>63750</v>
      </c>
      <c r="H15" s="18">
        <v>76812</v>
      </c>
      <c r="I15" s="22">
        <f t="shared" ref="I15:I77" si="2">SUM(H15/G15*100)</f>
        <v>120.48941176470589</v>
      </c>
    </row>
    <row r="16" spans="1:9" x14ac:dyDescent="0.25">
      <c r="A16" s="6"/>
      <c r="B16" s="6" t="s">
        <v>19</v>
      </c>
      <c r="C16" s="8">
        <v>29300</v>
      </c>
      <c r="D16" s="8">
        <v>32571</v>
      </c>
      <c r="E16" s="17">
        <v>32223</v>
      </c>
      <c r="F16" s="16">
        <v>30373</v>
      </c>
      <c r="G16" s="18">
        <v>35165</v>
      </c>
      <c r="H16" s="18">
        <v>33604</v>
      </c>
      <c r="I16" s="22">
        <f t="shared" si="2"/>
        <v>95.560927058154405</v>
      </c>
    </row>
    <row r="17" spans="1:9" x14ac:dyDescent="0.25">
      <c r="A17" s="6" t="s">
        <v>20</v>
      </c>
      <c r="B17" s="6" t="s">
        <v>18</v>
      </c>
      <c r="C17" s="8"/>
      <c r="D17" s="8"/>
      <c r="E17" s="11">
        <v>6478</v>
      </c>
      <c r="F17" s="16">
        <v>9013</v>
      </c>
      <c r="G17" s="18">
        <v>16827</v>
      </c>
      <c r="H17" s="18">
        <v>14312</v>
      </c>
      <c r="I17" s="22">
        <f t="shared" si="2"/>
        <v>85.053782611279487</v>
      </c>
    </row>
    <row r="18" spans="1:9" ht="18.75" x14ac:dyDescent="0.25">
      <c r="A18" s="6"/>
      <c r="B18" s="6" t="s">
        <v>21</v>
      </c>
      <c r="C18" s="8"/>
      <c r="D18" s="8"/>
      <c r="E18" s="11">
        <v>200000</v>
      </c>
      <c r="F18" s="16">
        <v>289500</v>
      </c>
      <c r="G18" s="18">
        <v>508141</v>
      </c>
      <c r="H18" s="18">
        <v>290250</v>
      </c>
      <c r="I18" s="22">
        <f t="shared" si="2"/>
        <v>57.119972606028647</v>
      </c>
    </row>
    <row r="19" spans="1:9" x14ac:dyDescent="0.25">
      <c r="A19" s="6" t="s">
        <v>22</v>
      </c>
      <c r="B19" s="6" t="s">
        <v>18</v>
      </c>
      <c r="C19" s="8"/>
      <c r="D19" s="8"/>
      <c r="E19" s="11">
        <v>281</v>
      </c>
      <c r="F19" s="16">
        <v>945.4</v>
      </c>
      <c r="G19" s="18">
        <v>5868</v>
      </c>
      <c r="H19" s="18">
        <v>3856</v>
      </c>
      <c r="I19" s="22">
        <f t="shared" si="2"/>
        <v>65.712338104976141</v>
      </c>
    </row>
    <row r="20" spans="1:9" ht="18.75" x14ac:dyDescent="0.25">
      <c r="A20" s="6"/>
      <c r="B20" s="6" t="s">
        <v>21</v>
      </c>
      <c r="C20" s="8"/>
      <c r="D20" s="8"/>
      <c r="E20" s="11">
        <v>30000</v>
      </c>
      <c r="F20" s="16">
        <v>50000</v>
      </c>
      <c r="G20" s="18">
        <v>126589</v>
      </c>
      <c r="H20" s="18">
        <v>49454</v>
      </c>
      <c r="I20" s="22">
        <f t="shared" si="2"/>
        <v>39.066585564306536</v>
      </c>
    </row>
    <row r="21" spans="1:9" x14ac:dyDescent="0.25">
      <c r="A21" s="5" t="s">
        <v>23</v>
      </c>
      <c r="B21" s="110"/>
      <c r="C21" s="8"/>
      <c r="D21" s="8"/>
      <c r="E21" s="15"/>
      <c r="F21" s="16"/>
      <c r="G21" s="18"/>
      <c r="I21" s="111"/>
    </row>
    <row r="22" spans="1:9" x14ac:dyDescent="0.25">
      <c r="A22" s="5" t="s">
        <v>16</v>
      </c>
      <c r="B22" s="110" t="s">
        <v>24</v>
      </c>
      <c r="C22" s="8"/>
      <c r="D22" s="8"/>
      <c r="E22" s="17"/>
      <c r="F22" s="16"/>
      <c r="G22" s="18"/>
      <c r="H22" s="111">
        <f>SUM(H23+H25)</f>
        <v>11033</v>
      </c>
      <c r="I22" s="22"/>
    </row>
    <row r="23" spans="1:9" x14ac:dyDescent="0.25">
      <c r="A23" s="6" t="s">
        <v>20</v>
      </c>
      <c r="B23" s="6" t="s">
        <v>18</v>
      </c>
      <c r="C23" s="8"/>
      <c r="D23" s="8"/>
      <c r="E23" s="11"/>
      <c r="F23" s="16"/>
      <c r="G23" s="18"/>
      <c r="H23" s="18">
        <v>6460</v>
      </c>
      <c r="I23" s="22"/>
    </row>
    <row r="24" spans="1:9" ht="18.75" x14ac:dyDescent="0.25">
      <c r="A24" s="6"/>
      <c r="B24" s="6" t="s">
        <v>21</v>
      </c>
      <c r="C24" s="8"/>
      <c r="D24" s="8"/>
      <c r="E24" s="11"/>
      <c r="F24" s="16"/>
      <c r="G24" s="18"/>
      <c r="H24" s="18">
        <v>171383</v>
      </c>
      <c r="I24" s="22"/>
    </row>
    <row r="25" spans="1:9" x14ac:dyDescent="0.25">
      <c r="A25" s="6" t="s">
        <v>22</v>
      </c>
      <c r="B25" s="6" t="s">
        <v>18</v>
      </c>
      <c r="C25" s="8"/>
      <c r="D25" s="8"/>
      <c r="E25" s="11"/>
      <c r="F25" s="16"/>
      <c r="G25" s="18"/>
      <c r="H25" s="18">
        <v>4573</v>
      </c>
      <c r="I25" s="22"/>
    </row>
    <row r="26" spans="1:9" ht="18.75" x14ac:dyDescent="0.25">
      <c r="A26" s="6"/>
      <c r="B26" s="6" t="s">
        <v>21</v>
      </c>
      <c r="C26" s="8"/>
      <c r="D26" s="8"/>
      <c r="E26" s="11"/>
      <c r="F26" s="16"/>
      <c r="G26" s="18"/>
      <c r="H26" s="18">
        <v>79011</v>
      </c>
      <c r="I26" s="22"/>
    </row>
    <row r="27" spans="1:9" x14ac:dyDescent="0.25">
      <c r="A27" s="69" t="s">
        <v>8</v>
      </c>
      <c r="B27" s="13"/>
      <c r="C27" s="20"/>
      <c r="D27" s="20"/>
      <c r="E27" s="20"/>
      <c r="F27" s="20"/>
      <c r="G27" s="21"/>
      <c r="H27" s="21"/>
      <c r="I27" s="22"/>
    </row>
    <row r="28" spans="1:9" x14ac:dyDescent="0.25">
      <c r="A28" s="70" t="s">
        <v>16</v>
      </c>
      <c r="B28" s="6" t="s">
        <v>6</v>
      </c>
      <c r="C28" s="23">
        <v>21789</v>
      </c>
      <c r="D28" s="23">
        <v>21389</v>
      </c>
      <c r="E28" s="24">
        <v>21161</v>
      </c>
      <c r="F28" s="71">
        <f>SUM(F29+F31+F33)</f>
        <v>23412</v>
      </c>
      <c r="G28" s="71">
        <f>SUM(G29+G31+G33)</f>
        <v>22610</v>
      </c>
      <c r="H28" s="78">
        <v>21283</v>
      </c>
      <c r="I28" s="22">
        <f t="shared" si="2"/>
        <v>94.130915524104381</v>
      </c>
    </row>
    <row r="29" spans="1:9" x14ac:dyDescent="0.25">
      <c r="A29" s="136" t="s">
        <v>25</v>
      </c>
      <c r="B29" s="6" t="s">
        <v>6</v>
      </c>
      <c r="C29" s="23"/>
      <c r="D29" s="23"/>
      <c r="E29" s="24"/>
      <c r="F29" s="25">
        <v>4593</v>
      </c>
      <c r="G29" s="18">
        <v>3669</v>
      </c>
      <c r="H29" s="18">
        <v>1450</v>
      </c>
      <c r="I29" s="22">
        <f t="shared" si="2"/>
        <v>39.520305260288907</v>
      </c>
    </row>
    <row r="30" spans="1:9" x14ac:dyDescent="0.25">
      <c r="A30" s="137"/>
      <c r="B30" s="26" t="s">
        <v>26</v>
      </c>
      <c r="C30" s="8">
        <v>25.7</v>
      </c>
      <c r="D30" s="8">
        <v>21</v>
      </c>
      <c r="E30" s="11">
        <v>15.8</v>
      </c>
      <c r="F30" s="25">
        <v>14.3</v>
      </c>
      <c r="G30" s="18">
        <v>11</v>
      </c>
      <c r="H30" s="18">
        <v>4.3</v>
      </c>
      <c r="I30" s="22">
        <f t="shared" si="2"/>
        <v>39.090909090909086</v>
      </c>
    </row>
    <row r="31" spans="1:9" x14ac:dyDescent="0.25">
      <c r="A31" s="136" t="s">
        <v>27</v>
      </c>
      <c r="B31" s="6" t="s">
        <v>6</v>
      </c>
      <c r="C31" s="8"/>
      <c r="D31" s="8"/>
      <c r="E31" s="11"/>
      <c r="F31" s="25">
        <v>9958</v>
      </c>
      <c r="G31" s="18">
        <v>10388</v>
      </c>
      <c r="H31" s="18">
        <v>10672</v>
      </c>
      <c r="I31" s="22">
        <f t="shared" si="2"/>
        <v>102.73392375818251</v>
      </c>
    </row>
    <row r="32" spans="1:9" x14ac:dyDescent="0.25">
      <c r="A32" s="137"/>
      <c r="B32" s="26" t="s">
        <v>26</v>
      </c>
      <c r="C32" s="8">
        <v>46.6</v>
      </c>
      <c r="D32" s="8">
        <v>44.1</v>
      </c>
      <c r="E32" s="11">
        <v>48.7</v>
      </c>
      <c r="F32" s="25">
        <v>43.7</v>
      </c>
      <c r="G32" s="18">
        <v>43.1</v>
      </c>
      <c r="H32" s="18">
        <v>39</v>
      </c>
      <c r="I32" s="22">
        <f t="shared" si="2"/>
        <v>90.487238979118317</v>
      </c>
    </row>
    <row r="33" spans="1:9" x14ac:dyDescent="0.25">
      <c r="A33" s="136" t="s">
        <v>28</v>
      </c>
      <c r="B33" s="6" t="s">
        <v>6</v>
      </c>
      <c r="C33" s="8"/>
      <c r="D33" s="8"/>
      <c r="E33" s="11"/>
      <c r="F33" s="25">
        <v>8861</v>
      </c>
      <c r="G33" s="18">
        <v>8553</v>
      </c>
      <c r="H33" s="18">
        <v>8713</v>
      </c>
      <c r="I33" s="22">
        <f t="shared" si="2"/>
        <v>101.87068864725828</v>
      </c>
    </row>
    <row r="34" spans="1:9" x14ac:dyDescent="0.25">
      <c r="A34" s="137"/>
      <c r="B34" s="26" t="s">
        <v>26</v>
      </c>
      <c r="C34" s="8">
        <v>25.7</v>
      </c>
      <c r="D34" s="8">
        <v>29</v>
      </c>
      <c r="E34" s="8">
        <v>23.3</v>
      </c>
      <c r="F34" s="25">
        <v>31.4</v>
      </c>
      <c r="G34" s="18">
        <v>27.7</v>
      </c>
      <c r="H34" s="18">
        <v>23.6</v>
      </c>
      <c r="I34" s="22">
        <f t="shared" si="2"/>
        <v>85.198555956678717</v>
      </c>
    </row>
    <row r="35" spans="1:9" x14ac:dyDescent="0.25">
      <c r="A35" s="72" t="s">
        <v>9</v>
      </c>
      <c r="B35" s="27"/>
      <c r="C35" s="20"/>
      <c r="D35" s="20"/>
      <c r="E35" s="20"/>
      <c r="F35" s="25"/>
      <c r="G35" s="25"/>
      <c r="H35" s="18"/>
      <c r="I35" s="22"/>
    </row>
    <row r="36" spans="1:9" x14ac:dyDescent="0.25">
      <c r="A36" s="26" t="s">
        <v>16</v>
      </c>
      <c r="B36" s="6" t="s">
        <v>6</v>
      </c>
      <c r="C36" s="23">
        <v>28523</v>
      </c>
      <c r="D36" s="23">
        <v>31020</v>
      </c>
      <c r="E36" s="24">
        <v>31584</v>
      </c>
      <c r="F36" s="71">
        <f>SUM(F37+F39)</f>
        <v>29642</v>
      </c>
      <c r="G36" s="71">
        <f>SUM(G37+G39)</f>
        <v>32087</v>
      </c>
      <c r="H36" s="111">
        <v>36677</v>
      </c>
      <c r="I36" s="22">
        <f t="shared" si="2"/>
        <v>114.30485866550318</v>
      </c>
    </row>
    <row r="37" spans="1:9" x14ac:dyDescent="0.25">
      <c r="A37" s="136" t="s">
        <v>29</v>
      </c>
      <c r="B37" s="6" t="s">
        <v>6</v>
      </c>
      <c r="C37" s="23"/>
      <c r="D37" s="23"/>
      <c r="E37" s="24"/>
      <c r="F37" s="25">
        <v>22416</v>
      </c>
      <c r="G37" s="18">
        <v>24671</v>
      </c>
      <c r="H37" s="18">
        <v>27925</v>
      </c>
      <c r="I37" s="22">
        <f t="shared" si="2"/>
        <v>113.18957480442624</v>
      </c>
    </row>
    <row r="38" spans="1:9" x14ac:dyDescent="0.25">
      <c r="A38" s="137"/>
      <c r="B38" s="26" t="s">
        <v>26</v>
      </c>
      <c r="C38" s="8">
        <v>618.9</v>
      </c>
      <c r="D38" s="8">
        <v>663.6</v>
      </c>
      <c r="E38" s="11">
        <v>617.79999999999995</v>
      </c>
      <c r="F38" s="25">
        <v>550.9</v>
      </c>
      <c r="G38" s="18">
        <v>504.6</v>
      </c>
      <c r="H38" s="18">
        <v>478.5</v>
      </c>
      <c r="I38" s="22">
        <f t="shared" si="2"/>
        <v>94.827586206896555</v>
      </c>
    </row>
    <row r="39" spans="1:9" x14ac:dyDescent="0.25">
      <c r="A39" s="138" t="s">
        <v>30</v>
      </c>
      <c r="B39" s="6" t="s">
        <v>6</v>
      </c>
      <c r="C39" s="8"/>
      <c r="D39" s="8"/>
      <c r="E39" s="11"/>
      <c r="F39" s="25">
        <v>7226</v>
      </c>
      <c r="G39" s="18">
        <v>7416</v>
      </c>
      <c r="H39" s="18">
        <v>8752</v>
      </c>
      <c r="I39" s="22">
        <f t="shared" si="2"/>
        <v>118.0151024811219</v>
      </c>
    </row>
    <row r="40" spans="1:9" x14ac:dyDescent="0.25">
      <c r="A40" s="139"/>
      <c r="B40" s="26" t="s">
        <v>26</v>
      </c>
      <c r="C40" s="8">
        <v>82.5</v>
      </c>
      <c r="D40" s="8">
        <v>85.7</v>
      </c>
      <c r="E40" s="11">
        <v>77.3</v>
      </c>
      <c r="F40" s="25">
        <v>67.099999999999994</v>
      </c>
      <c r="G40" s="18">
        <v>58.3</v>
      </c>
      <c r="H40" s="18">
        <v>58.3</v>
      </c>
      <c r="I40" s="22">
        <f t="shared" si="2"/>
        <v>100</v>
      </c>
    </row>
    <row r="41" spans="1:9" x14ac:dyDescent="0.25">
      <c r="A41" s="69" t="s">
        <v>31</v>
      </c>
      <c r="B41" s="13"/>
      <c r="C41" s="20"/>
      <c r="D41" s="20"/>
      <c r="E41" s="20"/>
      <c r="F41" s="25"/>
      <c r="G41" s="25"/>
      <c r="H41" s="18"/>
      <c r="I41" s="22"/>
    </row>
    <row r="42" spans="1:9" x14ac:dyDescent="0.25">
      <c r="A42" s="6" t="s">
        <v>32</v>
      </c>
      <c r="B42" s="6" t="s">
        <v>6</v>
      </c>
      <c r="C42" s="24">
        <v>48507</v>
      </c>
      <c r="D42" s="23">
        <v>50146</v>
      </c>
      <c r="E42" s="24">
        <v>43087</v>
      </c>
      <c r="F42" s="71">
        <v>34832</v>
      </c>
      <c r="G42" s="111">
        <v>44077</v>
      </c>
      <c r="H42" s="111">
        <v>54437</v>
      </c>
      <c r="I42" s="22">
        <f t="shared" si="2"/>
        <v>123.50432198198607</v>
      </c>
    </row>
    <row r="43" spans="1:9" x14ac:dyDescent="0.25">
      <c r="A43" s="5" t="s">
        <v>33</v>
      </c>
      <c r="B43" s="6" t="s">
        <v>6</v>
      </c>
      <c r="C43" s="23">
        <v>266642</v>
      </c>
      <c r="D43" s="23">
        <v>250395</v>
      </c>
      <c r="E43" s="24">
        <v>246416</v>
      </c>
      <c r="F43" s="71">
        <v>249758</v>
      </c>
      <c r="G43" s="111">
        <v>164180</v>
      </c>
      <c r="H43" s="111">
        <v>180676</v>
      </c>
      <c r="I43" s="22">
        <f t="shared" si="2"/>
        <v>110.04750883177002</v>
      </c>
    </row>
    <row r="44" spans="1:9" x14ac:dyDescent="0.25">
      <c r="A44" s="5" t="s">
        <v>34</v>
      </c>
      <c r="B44" s="6"/>
      <c r="C44" s="23"/>
      <c r="D44" s="23"/>
      <c r="E44" s="24"/>
      <c r="F44" s="71"/>
      <c r="G44" s="111">
        <v>73872</v>
      </c>
      <c r="H44" s="18">
        <v>87615</v>
      </c>
      <c r="I44" s="22">
        <f t="shared" si="2"/>
        <v>118.60380116959064</v>
      </c>
    </row>
    <row r="45" spans="1:9" x14ac:dyDescent="0.25">
      <c r="A45" s="5" t="s">
        <v>35</v>
      </c>
      <c r="B45" s="6"/>
      <c r="C45" s="23"/>
      <c r="D45" s="23"/>
      <c r="E45" s="24"/>
      <c r="F45" s="71"/>
      <c r="G45" s="111">
        <v>23966</v>
      </c>
      <c r="H45" s="18">
        <v>24376</v>
      </c>
      <c r="I45" s="22">
        <f t="shared" si="2"/>
        <v>101.71075690561628</v>
      </c>
    </row>
    <row r="46" spans="1:9" x14ac:dyDescent="0.25">
      <c r="A46" s="5" t="s">
        <v>36</v>
      </c>
      <c r="B46" s="6" t="s">
        <v>6</v>
      </c>
      <c r="C46" s="23"/>
      <c r="D46" s="8"/>
      <c r="E46" s="23">
        <v>61458</v>
      </c>
      <c r="F46" s="23">
        <v>70127</v>
      </c>
      <c r="G46" s="73">
        <v>114567</v>
      </c>
      <c r="H46" s="112">
        <v>120816</v>
      </c>
      <c r="I46" s="22">
        <f t="shared" si="2"/>
        <v>105.45445023436069</v>
      </c>
    </row>
    <row r="47" spans="1:9" x14ac:dyDescent="0.25">
      <c r="A47" s="5" t="s">
        <v>37</v>
      </c>
      <c r="B47" s="6" t="s">
        <v>6</v>
      </c>
      <c r="C47" s="23"/>
      <c r="D47" s="8"/>
      <c r="E47" s="23">
        <v>19807</v>
      </c>
      <c r="F47" s="23">
        <v>23477</v>
      </c>
      <c r="G47" s="73">
        <v>15469</v>
      </c>
      <c r="H47" s="78">
        <v>55313</v>
      </c>
      <c r="I47" s="22">
        <f t="shared" si="2"/>
        <v>357.57321093800505</v>
      </c>
    </row>
    <row r="48" spans="1:9" x14ac:dyDescent="0.25">
      <c r="A48" s="5" t="s">
        <v>38</v>
      </c>
      <c r="B48" s="6" t="s">
        <v>6</v>
      </c>
      <c r="C48" s="74"/>
      <c r="D48" s="74"/>
      <c r="E48" s="75">
        <v>78390</v>
      </c>
      <c r="F48" s="76">
        <v>96579</v>
      </c>
      <c r="G48" s="78">
        <v>88573</v>
      </c>
      <c r="H48" s="78">
        <v>93892</v>
      </c>
      <c r="I48" s="22">
        <f t="shared" si="2"/>
        <v>106.00521603648967</v>
      </c>
    </row>
    <row r="49" spans="1:9" x14ac:dyDescent="0.25">
      <c r="A49" s="69" t="s">
        <v>7</v>
      </c>
      <c r="B49" s="13"/>
      <c r="C49" s="20"/>
      <c r="D49" s="20"/>
      <c r="E49" s="20"/>
      <c r="F49" s="20"/>
      <c r="G49" s="21"/>
      <c r="H49" s="21"/>
      <c r="I49" s="22"/>
    </row>
    <row r="50" spans="1:9" x14ac:dyDescent="0.25">
      <c r="A50" s="5" t="s">
        <v>16</v>
      </c>
      <c r="B50" s="6" t="s">
        <v>6</v>
      </c>
      <c r="C50" s="23">
        <v>260</v>
      </c>
      <c r="D50" s="23">
        <v>1599</v>
      </c>
      <c r="E50" s="23">
        <v>20650</v>
      </c>
      <c r="F50" s="77">
        <v>26000</v>
      </c>
      <c r="G50" s="78">
        <v>34556</v>
      </c>
      <c r="H50" s="78">
        <v>17267</v>
      </c>
      <c r="I50" s="22">
        <f t="shared" si="2"/>
        <v>49.968167611992129</v>
      </c>
    </row>
    <row r="51" spans="1:9" x14ac:dyDescent="0.25">
      <c r="A51" s="6" t="s">
        <v>39</v>
      </c>
      <c r="B51" s="6" t="s">
        <v>26</v>
      </c>
      <c r="C51" s="8">
        <v>3.3</v>
      </c>
      <c r="D51" s="8">
        <v>19.899999999999999</v>
      </c>
      <c r="E51" s="8">
        <v>99.3</v>
      </c>
      <c r="F51" s="28">
        <v>52</v>
      </c>
      <c r="G51" s="79">
        <v>57</v>
      </c>
      <c r="H51" s="79">
        <v>60.7</v>
      </c>
      <c r="I51" s="22">
        <f t="shared" si="2"/>
        <v>106.49122807017544</v>
      </c>
    </row>
    <row r="52" spans="1:9" x14ac:dyDescent="0.25">
      <c r="A52" s="80" t="s">
        <v>40</v>
      </c>
      <c r="B52" s="29"/>
      <c r="C52" s="30"/>
      <c r="D52" s="30"/>
      <c r="E52" s="30"/>
      <c r="F52" s="31"/>
      <c r="G52" s="21"/>
      <c r="H52" s="21"/>
      <c r="I52" s="22"/>
    </row>
    <row r="53" spans="1:9" x14ac:dyDescent="0.25">
      <c r="A53" s="5" t="s">
        <v>16</v>
      </c>
      <c r="B53" s="6" t="s">
        <v>6</v>
      </c>
      <c r="C53" s="23">
        <v>11200</v>
      </c>
      <c r="D53" s="23">
        <v>19800</v>
      </c>
      <c r="E53" s="24">
        <v>11915</v>
      </c>
      <c r="F53" s="23">
        <v>14336</v>
      </c>
      <c r="G53" s="79">
        <v>9761</v>
      </c>
      <c r="H53" s="79">
        <v>11026</v>
      </c>
      <c r="I53" s="22">
        <f t="shared" si="2"/>
        <v>112.95973773178977</v>
      </c>
    </row>
    <row r="54" spans="1:9" x14ac:dyDescent="0.25">
      <c r="A54" s="6" t="s">
        <v>41</v>
      </c>
      <c r="B54" s="6" t="s">
        <v>42</v>
      </c>
      <c r="C54" s="8">
        <v>36</v>
      </c>
      <c r="D54" s="8">
        <v>75</v>
      </c>
      <c r="E54" s="11">
        <v>47</v>
      </c>
      <c r="F54" s="8">
        <v>12</v>
      </c>
      <c r="G54" s="21">
        <v>30</v>
      </c>
      <c r="H54" s="21">
        <v>28.4</v>
      </c>
      <c r="I54" s="22">
        <f t="shared" si="2"/>
        <v>94.666666666666671</v>
      </c>
    </row>
    <row r="55" spans="1:9" x14ac:dyDescent="0.25">
      <c r="A55" s="69" t="s">
        <v>43</v>
      </c>
      <c r="B55" s="13"/>
      <c r="C55" s="20"/>
      <c r="D55" s="20"/>
      <c r="E55" s="20"/>
      <c r="F55" s="20"/>
      <c r="G55" s="21"/>
      <c r="H55" s="21"/>
      <c r="I55" s="22"/>
    </row>
    <row r="56" spans="1:9" x14ac:dyDescent="0.25">
      <c r="A56" s="5" t="s">
        <v>44</v>
      </c>
      <c r="B56" s="6" t="s">
        <v>6</v>
      </c>
      <c r="C56" s="23">
        <v>21248</v>
      </c>
      <c r="D56" s="23">
        <v>52826</v>
      </c>
      <c r="E56" s="24">
        <v>46523</v>
      </c>
      <c r="F56" s="81">
        <v>26800</v>
      </c>
      <c r="G56" s="111">
        <v>23095</v>
      </c>
      <c r="H56" s="111">
        <v>32856</v>
      </c>
      <c r="I56" s="22">
        <f t="shared" si="2"/>
        <v>142.26455942844771</v>
      </c>
    </row>
    <row r="57" spans="1:9" x14ac:dyDescent="0.25">
      <c r="A57" s="6" t="s">
        <v>45</v>
      </c>
      <c r="B57" s="6" t="s">
        <v>6</v>
      </c>
      <c r="C57" s="8">
        <v>10406</v>
      </c>
      <c r="D57" s="8">
        <v>35940</v>
      </c>
      <c r="E57" s="11">
        <v>41000</v>
      </c>
      <c r="F57" s="32">
        <v>18200</v>
      </c>
      <c r="G57" s="18">
        <v>22822</v>
      </c>
      <c r="H57" s="18">
        <v>31741</v>
      </c>
      <c r="I57" s="22">
        <f t="shared" si="2"/>
        <v>139.08071159407589</v>
      </c>
    </row>
    <row r="58" spans="1:9" x14ac:dyDescent="0.25">
      <c r="A58" s="69" t="s">
        <v>46</v>
      </c>
      <c r="B58" s="13"/>
      <c r="C58" s="20"/>
      <c r="D58" s="20"/>
      <c r="E58" s="20"/>
      <c r="F58" s="33"/>
      <c r="G58" s="21"/>
      <c r="H58" s="21"/>
      <c r="I58" s="22"/>
    </row>
    <row r="59" spans="1:9" x14ac:dyDescent="0.25">
      <c r="A59" s="5" t="s">
        <v>44</v>
      </c>
      <c r="B59" s="6" t="s">
        <v>6</v>
      </c>
      <c r="C59" s="23">
        <v>37555</v>
      </c>
      <c r="D59" s="23">
        <v>29275</v>
      </c>
      <c r="E59" s="24">
        <v>46844</v>
      </c>
      <c r="F59" s="23">
        <v>36082</v>
      </c>
      <c r="G59" s="5">
        <v>42228</v>
      </c>
      <c r="H59" s="5">
        <v>31986</v>
      </c>
      <c r="I59" s="22">
        <f t="shared" si="2"/>
        <v>75.745950554134694</v>
      </c>
    </row>
    <row r="60" spans="1:9" x14ac:dyDescent="0.25">
      <c r="A60" s="6" t="s">
        <v>47</v>
      </c>
      <c r="B60" s="6" t="s">
        <v>6</v>
      </c>
      <c r="C60" s="8">
        <v>25923</v>
      </c>
      <c r="D60" s="8">
        <v>23306</v>
      </c>
      <c r="E60" s="11">
        <v>41548</v>
      </c>
      <c r="F60" s="8">
        <v>27737</v>
      </c>
      <c r="G60" s="6">
        <v>29220</v>
      </c>
      <c r="H60" s="6">
        <v>30854</v>
      </c>
      <c r="I60" s="22">
        <f t="shared" si="2"/>
        <v>105.59206023271732</v>
      </c>
    </row>
    <row r="61" spans="1:9" x14ac:dyDescent="0.25">
      <c r="A61" s="69" t="s">
        <v>48</v>
      </c>
      <c r="B61" s="13"/>
      <c r="C61" s="20"/>
      <c r="D61" s="20"/>
      <c r="E61" s="20"/>
      <c r="F61" s="20"/>
      <c r="G61" s="21"/>
      <c r="H61" s="21"/>
      <c r="I61" s="22"/>
    </row>
    <row r="62" spans="1:9" x14ac:dyDescent="0.25">
      <c r="A62" s="5" t="s">
        <v>44</v>
      </c>
      <c r="B62" s="6" t="s">
        <v>6</v>
      </c>
      <c r="C62" s="23">
        <v>378179</v>
      </c>
      <c r="D62" s="23">
        <v>587575</v>
      </c>
      <c r="E62" s="23">
        <v>145439</v>
      </c>
      <c r="F62" s="23">
        <v>442837</v>
      </c>
      <c r="G62" s="79">
        <v>337517</v>
      </c>
      <c r="H62" s="79">
        <v>88325</v>
      </c>
      <c r="I62" s="22">
        <f t="shared" si="2"/>
        <v>26.169052225517532</v>
      </c>
    </row>
    <row r="63" spans="1:9" x14ac:dyDescent="0.25">
      <c r="A63" s="6" t="s">
        <v>49</v>
      </c>
      <c r="B63" s="6" t="s">
        <v>6</v>
      </c>
      <c r="C63" s="8">
        <v>183372</v>
      </c>
      <c r="D63" s="8">
        <v>462477</v>
      </c>
      <c r="E63" s="8">
        <v>93756</v>
      </c>
      <c r="F63" s="8">
        <v>166602</v>
      </c>
      <c r="G63" s="21">
        <v>136030</v>
      </c>
      <c r="H63" s="79">
        <v>88325</v>
      </c>
      <c r="I63" s="22">
        <f t="shared" si="2"/>
        <v>64.930530030140403</v>
      </c>
    </row>
    <row r="64" spans="1:9" x14ac:dyDescent="0.25">
      <c r="A64" s="69" t="s">
        <v>50</v>
      </c>
      <c r="B64" s="13"/>
      <c r="C64" s="20"/>
      <c r="D64" s="20"/>
      <c r="E64" s="20"/>
      <c r="F64" s="20"/>
      <c r="G64" s="21"/>
      <c r="H64" s="21"/>
      <c r="I64" s="22"/>
    </row>
    <row r="65" spans="1:9" x14ac:dyDescent="0.25">
      <c r="A65" s="5" t="s">
        <v>51</v>
      </c>
      <c r="B65" s="6" t="s">
        <v>6</v>
      </c>
      <c r="C65" s="23">
        <v>26740</v>
      </c>
      <c r="D65" s="23">
        <v>26818</v>
      </c>
      <c r="E65" s="23">
        <v>31341</v>
      </c>
      <c r="F65" s="82">
        <v>45853</v>
      </c>
      <c r="G65" s="21">
        <v>36368</v>
      </c>
      <c r="H65" s="21">
        <v>0</v>
      </c>
      <c r="I65" s="22">
        <f t="shared" si="2"/>
        <v>0</v>
      </c>
    </row>
    <row r="66" spans="1:9" x14ac:dyDescent="0.25">
      <c r="A66" s="9" t="s">
        <v>52</v>
      </c>
      <c r="B66" s="13"/>
      <c r="C66" s="34"/>
      <c r="D66" s="34"/>
      <c r="E66" s="34"/>
      <c r="F66" s="35"/>
      <c r="G66" s="21"/>
      <c r="H66" s="21"/>
      <c r="I66" s="22"/>
    </row>
    <row r="67" spans="1:9" x14ac:dyDescent="0.25">
      <c r="A67" s="9"/>
      <c r="B67" s="36" t="s">
        <v>53</v>
      </c>
      <c r="C67" s="23"/>
      <c r="D67" s="23"/>
      <c r="E67" s="23">
        <v>8702</v>
      </c>
      <c r="F67" s="23">
        <v>5621</v>
      </c>
      <c r="G67" s="79">
        <v>10870</v>
      </c>
      <c r="H67" s="79">
        <v>9924</v>
      </c>
      <c r="I67" s="22">
        <f t="shared" si="2"/>
        <v>91.297148114075426</v>
      </c>
    </row>
    <row r="68" spans="1:9" x14ac:dyDescent="0.25">
      <c r="A68" s="37"/>
      <c r="B68" s="6" t="s">
        <v>6</v>
      </c>
      <c r="C68" s="23">
        <v>306986</v>
      </c>
      <c r="D68" s="23">
        <v>305696</v>
      </c>
      <c r="E68" s="23">
        <v>312804</v>
      </c>
      <c r="F68" s="23">
        <v>210307</v>
      </c>
      <c r="G68" s="79">
        <v>346242</v>
      </c>
      <c r="H68" s="79">
        <v>394059</v>
      </c>
      <c r="I68" s="22">
        <f t="shared" si="2"/>
        <v>113.81028298126743</v>
      </c>
    </row>
    <row r="69" spans="1:9" ht="31.5" x14ac:dyDescent="0.25">
      <c r="A69" s="69" t="s">
        <v>54</v>
      </c>
      <c r="B69" s="38"/>
      <c r="C69" s="39"/>
      <c r="D69" s="39"/>
      <c r="E69" s="20"/>
      <c r="F69" s="40"/>
      <c r="G69" s="21"/>
      <c r="H69" s="21"/>
      <c r="I69" s="22"/>
    </row>
    <row r="70" spans="1:9" x14ac:dyDescent="0.25">
      <c r="A70" s="5" t="s">
        <v>55</v>
      </c>
      <c r="B70" s="6" t="s">
        <v>56</v>
      </c>
      <c r="C70" s="8">
        <v>1773</v>
      </c>
      <c r="D70" s="8">
        <v>0</v>
      </c>
      <c r="E70" s="41">
        <v>1100</v>
      </c>
      <c r="F70" s="42">
        <v>200</v>
      </c>
      <c r="G70" s="83">
        <v>1100</v>
      </c>
      <c r="H70" s="83">
        <v>1300</v>
      </c>
      <c r="I70" s="22">
        <f>SUM(H70/G70*100)</f>
        <v>118.18181818181819</v>
      </c>
    </row>
    <row r="71" spans="1:9" x14ac:dyDescent="0.25">
      <c r="A71" s="5"/>
      <c r="B71" s="6" t="s">
        <v>6</v>
      </c>
      <c r="C71" s="23">
        <v>15070</v>
      </c>
      <c r="D71" s="8">
        <v>0</v>
      </c>
      <c r="E71" s="43">
        <v>8800</v>
      </c>
      <c r="F71" s="44">
        <v>2000</v>
      </c>
      <c r="G71" s="83">
        <v>10000</v>
      </c>
      <c r="H71" s="83">
        <v>16900</v>
      </c>
      <c r="I71" s="22">
        <f>SUM(H71/G71*100)</f>
        <v>169</v>
      </c>
    </row>
    <row r="72" spans="1:9" x14ac:dyDescent="0.25">
      <c r="A72" s="5"/>
      <c r="B72" s="6"/>
      <c r="C72" s="23"/>
      <c r="D72" s="8"/>
      <c r="E72" s="43"/>
      <c r="F72" s="44"/>
      <c r="G72" s="45"/>
      <c r="H72" s="45"/>
      <c r="I72" s="22"/>
    </row>
    <row r="73" spans="1:9" x14ac:dyDescent="0.25">
      <c r="A73" s="69" t="s">
        <v>57</v>
      </c>
      <c r="B73" s="38"/>
      <c r="C73" s="39"/>
      <c r="D73" s="39"/>
      <c r="E73" s="20"/>
      <c r="F73" s="40"/>
      <c r="G73" s="21"/>
      <c r="H73" s="21"/>
      <c r="I73" s="22"/>
    </row>
    <row r="74" spans="1:9" x14ac:dyDescent="0.25">
      <c r="A74" s="5"/>
      <c r="B74" s="6" t="s">
        <v>6</v>
      </c>
      <c r="C74" s="23">
        <v>0</v>
      </c>
      <c r="D74" s="8">
        <v>0</v>
      </c>
      <c r="E74" s="43">
        <v>0</v>
      </c>
      <c r="F74" s="44">
        <v>0</v>
      </c>
      <c r="G74" s="83">
        <v>0</v>
      </c>
      <c r="H74" s="83">
        <v>30969</v>
      </c>
      <c r="I74" s="22"/>
    </row>
    <row r="75" spans="1:9" x14ac:dyDescent="0.25">
      <c r="A75" s="5"/>
      <c r="B75" s="6"/>
      <c r="C75" s="23"/>
      <c r="D75" s="8"/>
      <c r="E75" s="43"/>
      <c r="F75" s="44"/>
      <c r="G75" s="45"/>
      <c r="H75" s="45"/>
      <c r="I75" s="22"/>
    </row>
    <row r="76" spans="1:9" ht="37.5" x14ac:dyDescent="0.25">
      <c r="A76" s="5" t="s">
        <v>58</v>
      </c>
      <c r="B76" s="84" t="s">
        <v>6</v>
      </c>
      <c r="C76" s="85">
        <f>SUM(C14+C28+C36+C42+C43+C44+C45+C46+C47+C48+C50+C53+C56+C59+C62+C65+C68+C74)</f>
        <v>1199898</v>
      </c>
      <c r="D76" s="85">
        <f>SUM(D14+D28+D36+D42+D43+D44+D45+D46+D47+D48+D50+D53+D56+D59+D62+D65+D68+D74)</f>
        <v>1426661</v>
      </c>
      <c r="E76" s="85">
        <f>SUM(E14+E28+E36+E42+E43+E44+E45+E46+E47+E48+E50+E53+E56+E59+E62+E65+E68+E74)</f>
        <v>1177021</v>
      </c>
      <c r="F76" s="85">
        <f>SUM(F14+F28+F36+F42+F43+F44+F45+F46+F47+F48+F50+F53+F56+F59+F62+F65+F68+F74)</f>
        <v>1394060.4</v>
      </c>
      <c r="G76" s="85">
        <f>SUM(G14+G28+G36+G42+G43+G44+G45+G46+G47+G48+G50+G53+G56+G59+G62+G65+G68+G74)</f>
        <v>1495613</v>
      </c>
      <c r="H76" s="85">
        <f>SUM(H14+H22+H28+H36+H42+H43+H44+H45+H46+H47+H48+H50+H53+H56+H59+H62+H65+H68+H74)</f>
        <v>1387586</v>
      </c>
      <c r="I76" s="86">
        <f t="shared" si="2"/>
        <v>92.777075353049227</v>
      </c>
    </row>
    <row r="77" spans="1:9" ht="37.5" x14ac:dyDescent="0.25">
      <c r="A77" s="5" t="s">
        <v>59</v>
      </c>
      <c r="B77" s="84" t="s">
        <v>6</v>
      </c>
      <c r="C77" s="85">
        <f>SUM(C14+C28+C36+C42+C43+C44+C45+C50+C53+C57+C60+C63+C65+C68+C74)</f>
        <v>982617</v>
      </c>
      <c r="D77" s="85">
        <f>SUM(D14+D28+D36+D42+D43+D44+D45+D50+D53+D57+D60+D63+D65+D68+D74)</f>
        <v>1278708</v>
      </c>
      <c r="E77" s="85">
        <f>SUM(E14+E28+E36+E42+E43+E44+E45+E50+E53+E57+E60+E63+E65+E68+E74)</f>
        <v>954864</v>
      </c>
      <c r="F77" s="85">
        <f>SUM(F14+F28+F36+F42+F43+F44+F45+F50+F53+F57+F60+F63+F65+F68+F74)</f>
        <v>910697.4</v>
      </c>
      <c r="G77" s="85">
        <f>SUM(G14+G28+G36+G42+G43+G44+G45+G46+G47+G48+G50+G53+G57+G60+G63+G65+G68+G74)</f>
        <v>1280845</v>
      </c>
      <c r="H77" s="85">
        <f>SUM(H14+H22+H28+H36+H42+H43+H44+H45+H46+H47+H48+H50+H53+H57+H60+H63+H65+H68+H74)</f>
        <v>1385339</v>
      </c>
      <c r="I77" s="86">
        <f t="shared" si="2"/>
        <v>108.15820805796174</v>
      </c>
    </row>
    <row r="78" spans="1:9" x14ac:dyDescent="0.25">
      <c r="A78" s="46"/>
      <c r="B78" s="47"/>
    </row>
    <row r="79" spans="1:9" ht="20.25" x14ac:dyDescent="0.25">
      <c r="A79" s="140" t="s">
        <v>60</v>
      </c>
      <c r="B79" s="141"/>
      <c r="C79" s="141"/>
      <c r="D79" s="141"/>
      <c r="E79" s="141"/>
      <c r="F79" s="141"/>
      <c r="G79" s="141"/>
      <c r="H79" s="141"/>
      <c r="I79" s="113"/>
    </row>
    <row r="80" spans="1:9" ht="31.5" x14ac:dyDescent="0.25">
      <c r="A80" s="87" t="s">
        <v>61</v>
      </c>
      <c r="B80" s="87">
        <v>2017</v>
      </c>
      <c r="C80" s="87">
        <v>2018</v>
      </c>
      <c r="D80" s="87">
        <v>2019</v>
      </c>
      <c r="E80" s="87">
        <v>2020</v>
      </c>
      <c r="F80" s="88">
        <v>2021</v>
      </c>
      <c r="G80" s="88">
        <v>2022</v>
      </c>
      <c r="H80" s="89" t="s">
        <v>62</v>
      </c>
      <c r="I80" s="114"/>
    </row>
    <row r="81" spans="1:9" ht="15" x14ac:dyDescent="0.25">
      <c r="A81" s="90" t="s">
        <v>63</v>
      </c>
      <c r="B81" s="91"/>
      <c r="C81" s="91"/>
      <c r="D81" s="91"/>
      <c r="E81" s="91"/>
      <c r="F81" s="115"/>
      <c r="G81" s="116"/>
      <c r="H81" s="117"/>
      <c r="I81" s="114"/>
    </row>
    <row r="82" spans="1:9" x14ac:dyDescent="0.25">
      <c r="A82" s="92" t="s">
        <v>64</v>
      </c>
      <c r="B82" s="92">
        <v>2569</v>
      </c>
      <c r="C82" s="92">
        <v>2616</v>
      </c>
      <c r="D82" s="92">
        <v>2641</v>
      </c>
      <c r="E82" s="92">
        <v>2673</v>
      </c>
      <c r="F82" s="92">
        <v>2733</v>
      </c>
      <c r="G82" s="93">
        <v>3200</v>
      </c>
      <c r="H82" s="94">
        <f>SUM(G82/F82*100)</f>
        <v>117.08744968898645</v>
      </c>
      <c r="I82" s="114"/>
    </row>
    <row r="83" spans="1:9" x14ac:dyDescent="0.25">
      <c r="A83" s="92" t="s">
        <v>65</v>
      </c>
      <c r="B83" s="92">
        <v>2320</v>
      </c>
      <c r="C83" s="92">
        <v>2379</v>
      </c>
      <c r="D83" s="92">
        <v>2392</v>
      </c>
      <c r="E83" s="92">
        <v>2480</v>
      </c>
      <c r="F83" s="92">
        <v>2557</v>
      </c>
      <c r="G83" s="93">
        <v>2500</v>
      </c>
      <c r="H83" s="94">
        <f>SUM(G83/F83*100)</f>
        <v>97.770825185764565</v>
      </c>
      <c r="I83" s="114"/>
    </row>
    <row r="84" spans="1:9" ht="15" x14ac:dyDescent="0.25">
      <c r="A84" s="90" t="s">
        <v>66</v>
      </c>
      <c r="B84" s="91"/>
      <c r="C84" s="91"/>
      <c r="D84" s="91"/>
      <c r="E84" s="91"/>
      <c r="F84" s="91"/>
      <c r="G84" s="95"/>
      <c r="H84" s="96"/>
      <c r="I84" s="114"/>
    </row>
    <row r="85" spans="1:9" x14ac:dyDescent="0.25">
      <c r="A85" s="92" t="s">
        <v>67</v>
      </c>
      <c r="B85" s="92">
        <v>46595</v>
      </c>
      <c r="C85" s="92">
        <v>48190</v>
      </c>
      <c r="D85" s="92">
        <v>51871</v>
      </c>
      <c r="E85" s="92">
        <v>54772</v>
      </c>
      <c r="F85" s="92">
        <v>56890</v>
      </c>
      <c r="G85" s="93">
        <v>61100</v>
      </c>
      <c r="H85" s="94">
        <f>SUM(G85/F85*100)</f>
        <v>107.40024608894359</v>
      </c>
      <c r="I85" s="114"/>
    </row>
    <row r="86" spans="1:9" x14ac:dyDescent="0.25">
      <c r="A86" s="92" t="s">
        <v>68</v>
      </c>
      <c r="B86" s="92">
        <v>42698</v>
      </c>
      <c r="C86" s="92">
        <v>4396</v>
      </c>
      <c r="D86" s="92">
        <v>47507</v>
      </c>
      <c r="E86" s="92">
        <v>49278</v>
      </c>
      <c r="F86" s="92">
        <v>51712</v>
      </c>
      <c r="G86" s="93">
        <v>56200</v>
      </c>
      <c r="H86" s="94">
        <f>SUM(G86/F86*100)</f>
        <v>108.67883663366335</v>
      </c>
      <c r="I86" s="114"/>
    </row>
    <row r="87" spans="1:9" ht="15" x14ac:dyDescent="0.25">
      <c r="A87" s="90" t="s">
        <v>69</v>
      </c>
      <c r="B87" s="91"/>
      <c r="C87" s="91"/>
      <c r="D87" s="91"/>
      <c r="E87" s="91"/>
      <c r="F87" s="91"/>
      <c r="G87" s="97"/>
      <c r="H87" s="98"/>
      <c r="I87" s="114"/>
    </row>
    <row r="88" spans="1:9" x14ac:dyDescent="0.25">
      <c r="A88" s="92" t="s">
        <v>67</v>
      </c>
      <c r="B88" s="92">
        <v>71593</v>
      </c>
      <c r="C88" s="92">
        <v>56817</v>
      </c>
      <c r="D88" s="92">
        <v>68800</v>
      </c>
      <c r="E88" s="92">
        <v>66127</v>
      </c>
      <c r="F88" s="92">
        <v>49165</v>
      </c>
      <c r="G88" s="93">
        <v>74000</v>
      </c>
      <c r="H88" s="94">
        <f>SUM(G88/F88*100)</f>
        <v>150.51357673141464</v>
      </c>
      <c r="I88" s="114"/>
    </row>
    <row r="89" spans="1:9" x14ac:dyDescent="0.25">
      <c r="A89" s="92" t="s">
        <v>68</v>
      </c>
      <c r="B89" s="92">
        <v>45084</v>
      </c>
      <c r="C89" s="92">
        <v>33720</v>
      </c>
      <c r="D89" s="92">
        <v>49535</v>
      </c>
      <c r="E89" s="92">
        <v>45373</v>
      </c>
      <c r="F89" s="92">
        <v>32311</v>
      </c>
      <c r="G89" s="93">
        <v>50000</v>
      </c>
      <c r="H89" s="94">
        <f>SUM(G89/F89*100)</f>
        <v>154.74606171272941</v>
      </c>
      <c r="I89" s="114"/>
    </row>
    <row r="90" spans="1:9" ht="20.25" x14ac:dyDescent="0.25">
      <c r="A90" s="142" t="s">
        <v>70</v>
      </c>
      <c r="B90" s="143"/>
      <c r="C90" s="143"/>
      <c r="D90" s="143"/>
      <c r="E90" s="143"/>
      <c r="F90" s="143"/>
      <c r="G90" s="143"/>
      <c r="H90" s="143"/>
      <c r="I90" s="113"/>
    </row>
    <row r="91" spans="1:9" ht="31.5" x14ac:dyDescent="0.25">
      <c r="A91" s="87" t="s">
        <v>61</v>
      </c>
      <c r="B91" s="87">
        <v>2017</v>
      </c>
      <c r="C91" s="87">
        <v>2018</v>
      </c>
      <c r="D91" s="87">
        <v>2019</v>
      </c>
      <c r="E91" s="87">
        <v>2020</v>
      </c>
      <c r="F91" s="88">
        <v>2021</v>
      </c>
      <c r="G91" s="88">
        <v>2022</v>
      </c>
      <c r="H91" s="89" t="s">
        <v>62</v>
      </c>
      <c r="I91" s="114"/>
    </row>
    <row r="92" spans="1:9" ht="15" x14ac:dyDescent="0.25">
      <c r="A92" s="90" t="s">
        <v>63</v>
      </c>
      <c r="B92" s="91"/>
      <c r="C92" s="91"/>
      <c r="D92" s="91"/>
      <c r="E92" s="91"/>
      <c r="F92" s="116"/>
      <c r="G92" s="116"/>
      <c r="H92" s="117"/>
      <c r="I92" s="114"/>
    </row>
    <row r="93" spans="1:9" x14ac:dyDescent="0.25">
      <c r="A93" s="92" t="s">
        <v>67</v>
      </c>
      <c r="B93" s="92">
        <v>2251</v>
      </c>
      <c r="C93" s="92">
        <v>2240</v>
      </c>
      <c r="D93" s="92">
        <v>2450</v>
      </c>
      <c r="E93" s="92">
        <v>2667</v>
      </c>
      <c r="F93" s="92">
        <v>26975</v>
      </c>
      <c r="G93" s="93"/>
      <c r="H93" s="94">
        <f>SUM(G93/F93*100)</f>
        <v>0</v>
      </c>
      <c r="I93" s="114"/>
    </row>
    <row r="94" spans="1:9" x14ac:dyDescent="0.25">
      <c r="A94" s="92" t="s">
        <v>68</v>
      </c>
      <c r="B94" s="92">
        <v>2017</v>
      </c>
      <c r="C94" s="92">
        <v>2023</v>
      </c>
      <c r="D94" s="92">
        <v>2297</v>
      </c>
      <c r="E94" s="92">
        <v>2339</v>
      </c>
      <c r="F94" s="92">
        <v>2530</v>
      </c>
      <c r="G94" s="93"/>
      <c r="H94" s="94">
        <f>SUM(G94/F94*100)</f>
        <v>0</v>
      </c>
      <c r="I94" s="114"/>
    </row>
    <row r="95" spans="1:9" ht="15" x14ac:dyDescent="0.25">
      <c r="A95" s="90" t="s">
        <v>66</v>
      </c>
      <c r="B95" s="91"/>
      <c r="C95" s="91"/>
      <c r="D95" s="91"/>
      <c r="E95" s="91"/>
      <c r="F95" s="91"/>
      <c r="G95" s="95"/>
      <c r="H95" s="96"/>
      <c r="I95" s="114"/>
    </row>
    <row r="96" spans="1:9" x14ac:dyDescent="0.25">
      <c r="A96" s="92" t="s">
        <v>67</v>
      </c>
      <c r="B96" s="92">
        <v>42678</v>
      </c>
      <c r="C96" s="92">
        <v>43182</v>
      </c>
      <c r="D96" s="92">
        <v>46719</v>
      </c>
      <c r="E96" s="92">
        <v>54829</v>
      </c>
      <c r="F96" s="92">
        <v>56890</v>
      </c>
      <c r="G96" s="93"/>
      <c r="H96" s="94">
        <f>SUM(G96/F96*100)</f>
        <v>0</v>
      </c>
      <c r="I96" s="114"/>
    </row>
    <row r="97" spans="1:9" x14ac:dyDescent="0.25">
      <c r="A97" s="92" t="s">
        <v>68</v>
      </c>
      <c r="B97" s="92">
        <v>38853</v>
      </c>
      <c r="C97" s="92">
        <v>39324</v>
      </c>
      <c r="D97" s="92">
        <v>42813</v>
      </c>
      <c r="E97" s="92">
        <v>44642</v>
      </c>
      <c r="F97" s="92">
        <v>46611</v>
      </c>
      <c r="G97" s="93"/>
      <c r="H97" s="94">
        <f>SUM(G97/F97*100)</f>
        <v>0</v>
      </c>
      <c r="I97" s="114"/>
    </row>
    <row r="98" spans="1:9" ht="15" x14ac:dyDescent="0.25">
      <c r="A98" s="123" t="s">
        <v>69</v>
      </c>
      <c r="B98" s="124"/>
      <c r="C98" s="124"/>
      <c r="D98" s="124"/>
      <c r="E98" s="124"/>
      <c r="F98" s="124"/>
      <c r="G98" s="125"/>
      <c r="H98" s="126"/>
      <c r="I98" s="114"/>
    </row>
    <row r="99" spans="1:9" x14ac:dyDescent="0.25">
      <c r="A99" s="127" t="s">
        <v>67</v>
      </c>
      <c r="B99" s="127">
        <v>13650</v>
      </c>
      <c r="C99" s="127">
        <v>10203</v>
      </c>
      <c r="D99" s="127">
        <v>15755</v>
      </c>
      <c r="E99" s="127">
        <v>18833</v>
      </c>
      <c r="F99" s="127">
        <v>12105</v>
      </c>
      <c r="G99" s="128"/>
      <c r="H99" s="129">
        <f>SUM(G99/F99*100)</f>
        <v>0</v>
      </c>
      <c r="I99" s="114"/>
    </row>
    <row r="100" spans="1:9" x14ac:dyDescent="0.25">
      <c r="A100" s="127" t="s">
        <v>68</v>
      </c>
      <c r="B100" s="127">
        <v>6692</v>
      </c>
      <c r="C100" s="127">
        <v>5217</v>
      </c>
      <c r="D100" s="127">
        <v>11642</v>
      </c>
      <c r="E100" s="127">
        <v>13682</v>
      </c>
      <c r="F100" s="127">
        <v>6399</v>
      </c>
      <c r="G100" s="128"/>
      <c r="H100" s="129">
        <f>SUM(G100/F100*100)</f>
        <v>0</v>
      </c>
      <c r="I100" s="114"/>
    </row>
    <row r="101" spans="1:9" ht="20.25" x14ac:dyDescent="0.25">
      <c r="A101" s="144" t="s">
        <v>71</v>
      </c>
      <c r="B101" s="145"/>
      <c r="C101" s="145"/>
      <c r="D101" s="145"/>
      <c r="E101" s="145"/>
      <c r="F101" s="145"/>
      <c r="G101" s="145"/>
      <c r="H101" s="145"/>
      <c r="I101" s="145"/>
    </row>
    <row r="102" spans="1:9" ht="31.5" x14ac:dyDescent="0.25">
      <c r="A102" s="99" t="s">
        <v>72</v>
      </c>
      <c r="B102" s="99" t="s">
        <v>73</v>
      </c>
      <c r="C102" s="88">
        <v>2017</v>
      </c>
      <c r="D102" s="88">
        <v>2018</v>
      </c>
      <c r="E102" s="88">
        <v>2019</v>
      </c>
      <c r="F102" s="88">
        <v>2020</v>
      </c>
      <c r="G102" s="88">
        <v>2021</v>
      </c>
      <c r="H102" s="88">
        <v>2022</v>
      </c>
      <c r="I102" s="89" t="s">
        <v>62</v>
      </c>
    </row>
    <row r="103" spans="1:9" x14ac:dyDescent="0.25">
      <c r="A103" s="99" t="s">
        <v>74</v>
      </c>
      <c r="B103" s="100" t="s">
        <v>75</v>
      </c>
      <c r="C103" s="101">
        <v>19224</v>
      </c>
      <c r="D103" s="101">
        <v>19480</v>
      </c>
      <c r="E103" s="101">
        <v>19975</v>
      </c>
      <c r="F103" s="102">
        <v>20324</v>
      </c>
      <c r="G103" s="92">
        <v>20736</v>
      </c>
      <c r="H103" s="118">
        <v>20866</v>
      </c>
      <c r="I103" s="119">
        <f>SUM(H103/G103*100)</f>
        <v>100.62692901234568</v>
      </c>
    </row>
    <row r="104" spans="1:9" x14ac:dyDescent="0.25">
      <c r="A104" s="99" t="s">
        <v>76</v>
      </c>
      <c r="B104" s="100" t="s">
        <v>75</v>
      </c>
      <c r="C104" s="101">
        <v>17950</v>
      </c>
      <c r="D104" s="101">
        <v>18150</v>
      </c>
      <c r="E104" s="101">
        <v>18653</v>
      </c>
      <c r="F104" s="103">
        <v>18807</v>
      </c>
      <c r="G104" s="92">
        <v>19342</v>
      </c>
      <c r="H104" s="118">
        <v>19327</v>
      </c>
      <c r="I104" s="119">
        <f t="shared" ref="I104:I118" si="3">SUM(H104/G104*100)</f>
        <v>99.922448557543177</v>
      </c>
    </row>
    <row r="105" spans="1:9" x14ac:dyDescent="0.25">
      <c r="A105" s="100" t="s">
        <v>77</v>
      </c>
      <c r="B105" s="100" t="s">
        <v>75</v>
      </c>
      <c r="C105" s="104">
        <v>1274</v>
      </c>
      <c r="D105" s="104">
        <v>1330</v>
      </c>
      <c r="E105" s="104">
        <v>1322</v>
      </c>
      <c r="F105" s="103">
        <v>1517</v>
      </c>
      <c r="G105" s="92">
        <v>1394</v>
      </c>
      <c r="H105" s="118">
        <v>1674</v>
      </c>
      <c r="I105" s="119">
        <f t="shared" si="3"/>
        <v>120.08608321377332</v>
      </c>
    </row>
    <row r="106" spans="1:9" x14ac:dyDescent="0.25">
      <c r="A106" s="100" t="s">
        <v>78</v>
      </c>
      <c r="B106" s="100" t="s">
        <v>75</v>
      </c>
      <c r="C106" s="104">
        <v>7557</v>
      </c>
      <c r="D106" s="104">
        <v>7666</v>
      </c>
      <c r="E106" s="104">
        <v>7685</v>
      </c>
      <c r="F106" s="103">
        <v>7800</v>
      </c>
      <c r="G106" s="92">
        <v>7945</v>
      </c>
      <c r="H106" s="118">
        <v>8068</v>
      </c>
      <c r="I106" s="119">
        <f t="shared" si="3"/>
        <v>101.54814348646948</v>
      </c>
    </row>
    <row r="107" spans="1:9" x14ac:dyDescent="0.25">
      <c r="A107" s="99" t="s">
        <v>79</v>
      </c>
      <c r="B107" s="100" t="s">
        <v>75</v>
      </c>
      <c r="C107" s="101">
        <v>6839</v>
      </c>
      <c r="D107" s="101">
        <v>6942</v>
      </c>
      <c r="E107" s="101">
        <v>6942</v>
      </c>
      <c r="F107" s="103">
        <v>6942</v>
      </c>
      <c r="G107" s="92">
        <v>7070</v>
      </c>
      <c r="H107" s="118">
        <v>7192</v>
      </c>
      <c r="I107" s="119">
        <f t="shared" si="3"/>
        <v>101.72560113154172</v>
      </c>
    </row>
    <row r="108" spans="1:9" x14ac:dyDescent="0.25">
      <c r="A108" s="99" t="s">
        <v>80</v>
      </c>
      <c r="B108" s="100" t="s">
        <v>75</v>
      </c>
      <c r="C108" s="101">
        <v>718</v>
      </c>
      <c r="D108" s="101">
        <v>724</v>
      </c>
      <c r="E108" s="101">
        <v>743</v>
      </c>
      <c r="F108" s="102">
        <v>858</v>
      </c>
      <c r="G108" s="92">
        <v>875</v>
      </c>
      <c r="H108" s="118">
        <v>876</v>
      </c>
      <c r="I108" s="119">
        <f t="shared" si="3"/>
        <v>100.11428571428571</v>
      </c>
    </row>
    <row r="109" spans="1:9" x14ac:dyDescent="0.25">
      <c r="A109" s="100" t="s">
        <v>81</v>
      </c>
      <c r="B109" s="100" t="s">
        <v>75</v>
      </c>
      <c r="C109" s="104">
        <v>3234</v>
      </c>
      <c r="D109" s="104">
        <v>3143</v>
      </c>
      <c r="E109" s="104">
        <v>3109</v>
      </c>
      <c r="F109" s="103">
        <v>3341</v>
      </c>
      <c r="G109" s="92">
        <v>2432</v>
      </c>
      <c r="H109" s="118"/>
      <c r="I109" s="119">
        <f t="shared" si="3"/>
        <v>0</v>
      </c>
    </row>
    <row r="110" spans="1:9" x14ac:dyDescent="0.25">
      <c r="A110" s="100" t="s">
        <v>82</v>
      </c>
      <c r="B110" s="100" t="s">
        <v>75</v>
      </c>
      <c r="C110" s="101">
        <v>181</v>
      </c>
      <c r="D110" s="101">
        <v>150</v>
      </c>
      <c r="E110" s="101">
        <v>154</v>
      </c>
      <c r="F110" s="102">
        <v>20</v>
      </c>
      <c r="G110" s="92">
        <v>0</v>
      </c>
      <c r="H110" s="118"/>
      <c r="I110" s="119" t="e">
        <f t="shared" si="3"/>
        <v>#DIV/0!</v>
      </c>
    </row>
    <row r="111" spans="1:9" x14ac:dyDescent="0.25">
      <c r="A111" s="99" t="s">
        <v>83</v>
      </c>
      <c r="B111" s="100" t="s">
        <v>75</v>
      </c>
      <c r="C111" s="101">
        <v>3053</v>
      </c>
      <c r="D111" s="101">
        <v>2993</v>
      </c>
      <c r="E111" s="101">
        <v>2959</v>
      </c>
      <c r="F111" s="103">
        <v>3321</v>
      </c>
      <c r="G111" s="92">
        <v>2432</v>
      </c>
      <c r="H111" s="118"/>
      <c r="I111" s="119">
        <f t="shared" si="3"/>
        <v>0</v>
      </c>
    </row>
    <row r="112" spans="1:9" x14ac:dyDescent="0.25">
      <c r="A112" s="100" t="s">
        <v>84</v>
      </c>
      <c r="B112" s="100" t="s">
        <v>75</v>
      </c>
      <c r="C112" s="104">
        <v>2393</v>
      </c>
      <c r="D112" s="104">
        <v>2209</v>
      </c>
      <c r="E112" s="101">
        <v>2058</v>
      </c>
      <c r="F112" s="103">
        <v>1895</v>
      </c>
      <c r="G112" s="92">
        <v>1396</v>
      </c>
      <c r="H112" s="118"/>
      <c r="I112" s="119">
        <f t="shared" si="3"/>
        <v>0</v>
      </c>
    </row>
    <row r="113" spans="1:9" x14ac:dyDescent="0.25">
      <c r="A113" s="100" t="s">
        <v>85</v>
      </c>
      <c r="B113" s="100" t="s">
        <v>75</v>
      </c>
      <c r="C113" s="101">
        <v>95</v>
      </c>
      <c r="D113" s="101">
        <v>38</v>
      </c>
      <c r="E113" s="101">
        <v>43</v>
      </c>
      <c r="F113" s="102">
        <v>41</v>
      </c>
      <c r="G113" s="92">
        <v>0</v>
      </c>
      <c r="H113" s="118"/>
      <c r="I113" s="119" t="e">
        <f t="shared" si="3"/>
        <v>#DIV/0!</v>
      </c>
    </row>
    <row r="114" spans="1:9" x14ac:dyDescent="0.25">
      <c r="A114" s="99" t="s">
        <v>83</v>
      </c>
      <c r="B114" s="100" t="s">
        <v>75</v>
      </c>
      <c r="C114" s="104">
        <v>2298</v>
      </c>
      <c r="D114" s="104">
        <v>2171</v>
      </c>
      <c r="E114" s="104">
        <v>2015</v>
      </c>
      <c r="F114" s="103">
        <v>1854</v>
      </c>
      <c r="G114" s="92">
        <v>1396</v>
      </c>
      <c r="H114" s="118"/>
      <c r="I114" s="119">
        <f t="shared" si="3"/>
        <v>0</v>
      </c>
    </row>
    <row r="115" spans="1:9" x14ac:dyDescent="0.25">
      <c r="A115" s="100" t="s">
        <v>86</v>
      </c>
      <c r="B115" s="100" t="s">
        <v>75</v>
      </c>
      <c r="C115" s="104">
        <v>318</v>
      </c>
      <c r="D115" s="104">
        <v>296</v>
      </c>
      <c r="E115" s="104">
        <v>321</v>
      </c>
      <c r="F115" s="103">
        <v>192</v>
      </c>
      <c r="G115" s="92">
        <v>114</v>
      </c>
      <c r="H115" s="118"/>
      <c r="I115" s="119">
        <f t="shared" si="3"/>
        <v>0</v>
      </c>
    </row>
    <row r="116" spans="1:9" x14ac:dyDescent="0.25">
      <c r="A116" s="100" t="s">
        <v>87</v>
      </c>
      <c r="B116" s="100" t="s">
        <v>75</v>
      </c>
      <c r="C116" s="104">
        <v>288</v>
      </c>
      <c r="D116" s="104">
        <v>276</v>
      </c>
      <c r="E116" s="104">
        <v>273</v>
      </c>
      <c r="F116" s="103">
        <v>144</v>
      </c>
      <c r="G116" s="92">
        <v>30</v>
      </c>
      <c r="H116" s="118"/>
      <c r="I116" s="119">
        <f t="shared" si="3"/>
        <v>0</v>
      </c>
    </row>
    <row r="117" spans="1:9" x14ac:dyDescent="0.25">
      <c r="A117" s="100" t="s">
        <v>80</v>
      </c>
      <c r="B117" s="100" t="s">
        <v>75</v>
      </c>
      <c r="C117" s="101">
        <v>30</v>
      </c>
      <c r="D117" s="101">
        <v>20</v>
      </c>
      <c r="E117" s="101">
        <v>25</v>
      </c>
      <c r="F117" s="102">
        <v>25</v>
      </c>
      <c r="G117" s="92">
        <v>67</v>
      </c>
      <c r="H117" s="118"/>
      <c r="I117" s="119">
        <f t="shared" si="3"/>
        <v>0</v>
      </c>
    </row>
    <row r="118" spans="1:9" x14ac:dyDescent="0.25">
      <c r="A118" s="100" t="s">
        <v>83</v>
      </c>
      <c r="B118" s="100" t="s">
        <v>75</v>
      </c>
      <c r="C118" s="101">
        <v>0</v>
      </c>
      <c r="D118" s="101">
        <v>0</v>
      </c>
      <c r="E118" s="101">
        <v>23</v>
      </c>
      <c r="F118" s="102">
        <v>23</v>
      </c>
      <c r="G118" s="92">
        <v>17</v>
      </c>
      <c r="H118" s="118"/>
      <c r="I118" s="119">
        <f t="shared" si="3"/>
        <v>0</v>
      </c>
    </row>
    <row r="119" spans="1:9" ht="20.25" x14ac:dyDescent="0.25">
      <c r="A119" s="146" t="s">
        <v>44</v>
      </c>
      <c r="B119" s="147"/>
      <c r="C119" s="147"/>
      <c r="D119" s="147"/>
      <c r="E119" s="147"/>
      <c r="F119" s="147"/>
      <c r="G119" s="147"/>
      <c r="H119" s="147"/>
      <c r="I119" s="147"/>
    </row>
    <row r="120" spans="1:9" ht="31.5" x14ac:dyDescent="0.25">
      <c r="A120" s="49" t="s">
        <v>14</v>
      </c>
      <c r="B120" s="50" t="s">
        <v>73</v>
      </c>
      <c r="C120" s="51">
        <v>2017</v>
      </c>
      <c r="D120" s="51">
        <v>2018</v>
      </c>
      <c r="E120" s="51">
        <v>2019</v>
      </c>
      <c r="F120" s="51">
        <v>2020</v>
      </c>
      <c r="G120" s="62">
        <v>2021</v>
      </c>
      <c r="H120" s="62">
        <v>2022</v>
      </c>
      <c r="I120" s="62" t="s">
        <v>4</v>
      </c>
    </row>
    <row r="121" spans="1:9" x14ac:dyDescent="0.25">
      <c r="A121" s="49" t="s">
        <v>88</v>
      </c>
      <c r="B121" s="50" t="s">
        <v>89</v>
      </c>
      <c r="C121" s="52">
        <v>289</v>
      </c>
      <c r="D121" s="53">
        <v>1012</v>
      </c>
      <c r="E121" s="52">
        <v>351</v>
      </c>
      <c r="F121" s="53">
        <v>338</v>
      </c>
      <c r="G121" s="105"/>
      <c r="H121" s="105"/>
      <c r="I121" s="120"/>
    </row>
    <row r="122" spans="1:9" x14ac:dyDescent="0.25">
      <c r="A122" s="49" t="s">
        <v>90</v>
      </c>
      <c r="B122" s="50" t="s">
        <v>91</v>
      </c>
      <c r="C122" s="53">
        <v>6364</v>
      </c>
      <c r="D122" s="53">
        <v>7210</v>
      </c>
      <c r="E122" s="52">
        <v>7816</v>
      </c>
      <c r="F122" s="53">
        <v>8482</v>
      </c>
      <c r="G122" s="105">
        <v>11198</v>
      </c>
      <c r="H122" s="105">
        <v>14000</v>
      </c>
      <c r="I122" s="120">
        <f>H122/G122*100</f>
        <v>125.02232541525274</v>
      </c>
    </row>
    <row r="123" spans="1:9" ht="20.25" x14ac:dyDescent="0.25">
      <c r="A123" s="106" t="s">
        <v>92</v>
      </c>
      <c r="B123" s="107"/>
      <c r="C123" s="107"/>
      <c r="D123" s="107"/>
      <c r="E123" s="107"/>
      <c r="F123" s="107"/>
      <c r="G123" s="107"/>
      <c r="H123" s="107"/>
      <c r="I123" s="107"/>
    </row>
    <row r="124" spans="1:9" ht="31.5" x14ac:dyDescent="0.25">
      <c r="A124" s="49" t="s">
        <v>14</v>
      </c>
      <c r="B124" s="50" t="s">
        <v>73</v>
      </c>
      <c r="C124" s="51">
        <v>2017</v>
      </c>
      <c r="D124" s="51">
        <v>2018</v>
      </c>
      <c r="E124" s="51">
        <v>2019</v>
      </c>
      <c r="F124" s="51">
        <v>2020</v>
      </c>
      <c r="G124" s="62">
        <v>2021</v>
      </c>
      <c r="H124" s="62">
        <v>2022</v>
      </c>
      <c r="I124" s="62" t="s">
        <v>4</v>
      </c>
    </row>
    <row r="125" spans="1:9" ht="31.5" x14ac:dyDescent="0.25">
      <c r="A125" s="49" t="s">
        <v>93</v>
      </c>
      <c r="B125" s="50" t="s">
        <v>94</v>
      </c>
      <c r="C125" s="52">
        <v>243</v>
      </c>
      <c r="D125" s="52">
        <v>247</v>
      </c>
      <c r="E125" s="52">
        <v>245</v>
      </c>
      <c r="F125" s="54">
        <v>221</v>
      </c>
      <c r="G125" s="62">
        <v>224</v>
      </c>
      <c r="H125" s="62">
        <v>233</v>
      </c>
      <c r="I125" s="121">
        <f>SUM(H125/G125*100)</f>
        <v>104.01785714285714</v>
      </c>
    </row>
    <row r="126" spans="1:9" ht="31.5" x14ac:dyDescent="0.25">
      <c r="A126" s="49" t="s">
        <v>95</v>
      </c>
      <c r="B126" s="55" t="s">
        <v>6</v>
      </c>
      <c r="C126" s="52">
        <f>SUM(C127:C128)</f>
        <v>876</v>
      </c>
      <c r="D126" s="52">
        <f>SUM(D127:D128)</f>
        <v>1147</v>
      </c>
      <c r="E126" s="52">
        <f>SUM(E127:E128)</f>
        <v>1178</v>
      </c>
      <c r="F126" s="52">
        <f>SUM(F127:F128)</f>
        <v>1110</v>
      </c>
      <c r="G126" s="52">
        <v>1162</v>
      </c>
      <c r="H126" s="52">
        <v>1354</v>
      </c>
      <c r="I126" s="121">
        <f t="shared" ref="I126:I131" si="4">SUM(H126/G126*100)</f>
        <v>116.52323580034422</v>
      </c>
    </row>
    <row r="127" spans="1:9" x14ac:dyDescent="0.25">
      <c r="A127" s="50" t="s">
        <v>96</v>
      </c>
      <c r="B127" s="55" t="s">
        <v>6</v>
      </c>
      <c r="C127" s="52">
        <v>845</v>
      </c>
      <c r="D127" s="52">
        <v>1111</v>
      </c>
      <c r="E127" s="52">
        <v>1137</v>
      </c>
      <c r="F127" s="54">
        <v>1076</v>
      </c>
      <c r="G127" s="122">
        <v>1116</v>
      </c>
      <c r="H127" s="122">
        <v>1305</v>
      </c>
      <c r="I127" s="121">
        <f t="shared" si="4"/>
        <v>116.93548387096774</v>
      </c>
    </row>
    <row r="128" spans="1:9" x14ac:dyDescent="0.25">
      <c r="A128" s="50" t="s">
        <v>97</v>
      </c>
      <c r="B128" s="55" t="s">
        <v>6</v>
      </c>
      <c r="C128" s="52">
        <v>31</v>
      </c>
      <c r="D128" s="52">
        <v>36</v>
      </c>
      <c r="E128" s="52">
        <v>41</v>
      </c>
      <c r="F128" s="54">
        <v>34</v>
      </c>
      <c r="G128" s="57">
        <v>46</v>
      </c>
      <c r="H128" s="57">
        <v>49</v>
      </c>
      <c r="I128" s="121">
        <f t="shared" si="4"/>
        <v>106.5217391304348</v>
      </c>
    </row>
    <row r="129" spans="1:9" x14ac:dyDescent="0.25">
      <c r="A129" s="49" t="s">
        <v>98</v>
      </c>
      <c r="B129" s="55" t="s">
        <v>6</v>
      </c>
      <c r="C129" s="52">
        <v>69995</v>
      </c>
      <c r="D129" s="52">
        <v>72890</v>
      </c>
      <c r="E129" s="52">
        <v>74096</v>
      </c>
      <c r="F129" s="54">
        <v>71867</v>
      </c>
      <c r="G129" s="122">
        <v>71865</v>
      </c>
      <c r="H129" s="122">
        <v>76361</v>
      </c>
      <c r="I129" s="121">
        <f t="shared" si="4"/>
        <v>106.25617477214222</v>
      </c>
    </row>
    <row r="130" spans="1:9" ht="31.5" x14ac:dyDescent="0.25">
      <c r="A130" s="49" t="s">
        <v>99</v>
      </c>
      <c r="B130" s="55" t="s">
        <v>6</v>
      </c>
      <c r="C130" s="56">
        <v>267</v>
      </c>
      <c r="D130" s="56">
        <v>250</v>
      </c>
      <c r="E130" s="56">
        <v>246</v>
      </c>
      <c r="F130" s="57">
        <v>250</v>
      </c>
      <c r="G130" s="57">
        <v>238</v>
      </c>
      <c r="H130" s="57">
        <v>268</v>
      </c>
      <c r="I130" s="121">
        <f t="shared" si="4"/>
        <v>112.60504201680672</v>
      </c>
    </row>
    <row r="131" spans="1:9" ht="31.5" x14ac:dyDescent="0.25">
      <c r="A131" s="49" t="s">
        <v>100</v>
      </c>
      <c r="B131" s="55"/>
      <c r="C131" s="54">
        <f>SUM(C130/C126*100)</f>
        <v>30.479452054794521</v>
      </c>
      <c r="D131" s="54">
        <f>SUM(D130/D126*100)</f>
        <v>21.795989537925024</v>
      </c>
      <c r="E131" s="54">
        <f>SUM(E130/E126*100)</f>
        <v>20.882852292020374</v>
      </c>
      <c r="F131" s="54">
        <f>SUM(F130/F126*100)</f>
        <v>22.522522522522522</v>
      </c>
      <c r="G131" s="54">
        <f>SUM(G130/G126*100)</f>
        <v>20.481927710843372</v>
      </c>
      <c r="H131" s="54">
        <v>22</v>
      </c>
      <c r="I131" s="121">
        <f t="shared" si="4"/>
        <v>107.41176470588236</v>
      </c>
    </row>
    <row r="132" spans="1:9" ht="20.25" x14ac:dyDescent="0.25">
      <c r="A132" s="130" t="s">
        <v>101</v>
      </c>
      <c r="B132" s="131"/>
      <c r="C132" s="131"/>
      <c r="D132" s="131"/>
      <c r="E132" s="131"/>
      <c r="F132" s="131"/>
      <c r="G132" s="131"/>
      <c r="H132" s="131"/>
      <c r="I132" s="131"/>
    </row>
    <row r="133" spans="1:9" ht="31.5" x14ac:dyDescent="0.25">
      <c r="A133" s="50" t="s">
        <v>102</v>
      </c>
      <c r="B133" s="50" t="s">
        <v>73</v>
      </c>
      <c r="C133" s="51">
        <v>2017</v>
      </c>
      <c r="D133" s="51">
        <v>2018</v>
      </c>
      <c r="E133" s="51">
        <v>2019</v>
      </c>
      <c r="F133" s="51">
        <v>2020</v>
      </c>
      <c r="G133" s="62">
        <v>2021</v>
      </c>
      <c r="H133" s="62">
        <v>2022</v>
      </c>
      <c r="I133" s="62" t="s">
        <v>4</v>
      </c>
    </row>
    <row r="134" spans="1:9" x14ac:dyDescent="0.25">
      <c r="A134" s="50" t="s">
        <v>103</v>
      </c>
      <c r="B134" s="50" t="s">
        <v>6</v>
      </c>
      <c r="C134" s="52">
        <v>14487</v>
      </c>
      <c r="D134" s="53">
        <v>18200</v>
      </c>
      <c r="E134" s="52">
        <v>20130</v>
      </c>
      <c r="F134" s="55">
        <v>21060</v>
      </c>
      <c r="G134" s="108">
        <v>23044</v>
      </c>
      <c r="H134" s="133" t="s">
        <v>120</v>
      </c>
      <c r="I134" s="120" t="e">
        <f t="shared" ref="I134:I142" si="5">SUM(H134/G134*100)</f>
        <v>#VALUE!</v>
      </c>
    </row>
    <row r="135" spans="1:9" x14ac:dyDescent="0.25">
      <c r="A135" s="50" t="s">
        <v>104</v>
      </c>
      <c r="B135" s="50" t="s">
        <v>6</v>
      </c>
      <c r="C135" s="52">
        <v>15620</v>
      </c>
      <c r="D135" s="53">
        <v>16561</v>
      </c>
      <c r="E135" s="52">
        <v>18410</v>
      </c>
      <c r="F135" s="58">
        <v>22908</v>
      </c>
      <c r="G135" s="108">
        <v>24763</v>
      </c>
      <c r="H135" s="134"/>
      <c r="I135" s="120">
        <f t="shared" si="5"/>
        <v>0</v>
      </c>
    </row>
    <row r="136" spans="1:9" x14ac:dyDescent="0.25">
      <c r="A136" s="50" t="s">
        <v>105</v>
      </c>
      <c r="B136" s="50" t="s">
        <v>6</v>
      </c>
      <c r="C136" s="52">
        <v>21500</v>
      </c>
      <c r="D136" s="53">
        <v>22350</v>
      </c>
      <c r="E136" s="52">
        <v>23244</v>
      </c>
      <c r="F136" s="55">
        <v>24406</v>
      </c>
      <c r="G136" s="108">
        <v>23565</v>
      </c>
      <c r="H136" s="134"/>
      <c r="I136" s="120">
        <f t="shared" si="5"/>
        <v>0</v>
      </c>
    </row>
    <row r="137" spans="1:9" x14ac:dyDescent="0.25">
      <c r="A137" s="50" t="s">
        <v>106</v>
      </c>
      <c r="B137" s="50" t="s">
        <v>6</v>
      </c>
      <c r="C137" s="52">
        <v>20368</v>
      </c>
      <c r="D137" s="53">
        <v>20650</v>
      </c>
      <c r="E137" s="52">
        <v>21476</v>
      </c>
      <c r="F137" s="55">
        <v>23178.6</v>
      </c>
      <c r="G137" s="108">
        <v>25228</v>
      </c>
      <c r="H137" s="134"/>
      <c r="I137" s="120">
        <f t="shared" si="5"/>
        <v>0</v>
      </c>
    </row>
    <row r="138" spans="1:9" ht="31.5" x14ac:dyDescent="0.25">
      <c r="A138" s="50" t="s">
        <v>107</v>
      </c>
      <c r="B138" s="50" t="s">
        <v>6</v>
      </c>
      <c r="C138" s="52">
        <v>15878</v>
      </c>
      <c r="D138" s="53">
        <v>16820</v>
      </c>
      <c r="E138" s="52">
        <v>21200</v>
      </c>
      <c r="F138" s="59">
        <v>23650</v>
      </c>
      <c r="G138" s="108">
        <v>26648</v>
      </c>
      <c r="H138" s="134"/>
      <c r="I138" s="120">
        <f t="shared" si="5"/>
        <v>0</v>
      </c>
    </row>
    <row r="139" spans="1:9" x14ac:dyDescent="0.25">
      <c r="A139" s="50" t="s">
        <v>108</v>
      </c>
      <c r="B139" s="50" t="s">
        <v>6</v>
      </c>
      <c r="C139" s="52">
        <v>22505</v>
      </c>
      <c r="D139" s="53">
        <v>26350</v>
      </c>
      <c r="E139" s="52">
        <v>28986</v>
      </c>
      <c r="F139" s="55">
        <v>29180.6</v>
      </c>
      <c r="G139" s="108">
        <v>31742</v>
      </c>
      <c r="H139" s="134"/>
      <c r="I139" s="120">
        <f t="shared" si="5"/>
        <v>0</v>
      </c>
    </row>
    <row r="140" spans="1:9" x14ac:dyDescent="0.25">
      <c r="A140" s="50" t="s">
        <v>109</v>
      </c>
      <c r="B140" s="50" t="s">
        <v>6</v>
      </c>
      <c r="C140" s="52">
        <v>19459</v>
      </c>
      <c r="D140" s="53">
        <v>23351</v>
      </c>
      <c r="E140" s="52">
        <v>24285</v>
      </c>
      <c r="F140" s="55">
        <v>26043</v>
      </c>
      <c r="G140" s="108">
        <v>29420</v>
      </c>
      <c r="H140" s="134"/>
      <c r="I140" s="120">
        <f t="shared" si="5"/>
        <v>0</v>
      </c>
    </row>
    <row r="141" spans="1:9" x14ac:dyDescent="0.25">
      <c r="A141" s="50" t="s">
        <v>110</v>
      </c>
      <c r="B141" s="50" t="s">
        <v>6</v>
      </c>
      <c r="C141" s="52">
        <v>24027</v>
      </c>
      <c r="D141" s="53">
        <v>25110</v>
      </c>
      <c r="E141" s="52">
        <v>29628</v>
      </c>
      <c r="F141" s="55">
        <v>29733</v>
      </c>
      <c r="G141" s="108">
        <v>30462</v>
      </c>
      <c r="H141" s="135"/>
      <c r="I141" s="120">
        <f t="shared" si="5"/>
        <v>0</v>
      </c>
    </row>
    <row r="142" spans="1:9" x14ac:dyDescent="0.25">
      <c r="A142" s="49" t="s">
        <v>111</v>
      </c>
      <c r="B142" s="50" t="s">
        <v>6</v>
      </c>
      <c r="C142" s="56">
        <v>20360</v>
      </c>
      <c r="D142" s="56">
        <v>23365</v>
      </c>
      <c r="E142" s="56">
        <v>24631</v>
      </c>
      <c r="F142" s="60">
        <v>26484.6</v>
      </c>
      <c r="G142" s="109">
        <v>29170</v>
      </c>
      <c r="H142" s="109">
        <v>32815</v>
      </c>
      <c r="I142" s="120">
        <f t="shared" si="5"/>
        <v>112.49571477545423</v>
      </c>
    </row>
    <row r="143" spans="1:9" ht="20.25" x14ac:dyDescent="0.25">
      <c r="A143" s="130" t="s">
        <v>112</v>
      </c>
      <c r="B143" s="131"/>
      <c r="C143" s="131"/>
      <c r="D143" s="131"/>
      <c r="E143" s="131"/>
      <c r="F143" s="131"/>
      <c r="G143" s="131"/>
      <c r="H143" s="131"/>
      <c r="I143" s="132"/>
    </row>
    <row r="144" spans="1:9" x14ac:dyDescent="0.25">
      <c r="A144" s="49" t="s">
        <v>113</v>
      </c>
      <c r="B144" s="61">
        <v>2017</v>
      </c>
      <c r="C144" s="61">
        <v>2018</v>
      </c>
      <c r="D144" s="61">
        <v>2019</v>
      </c>
      <c r="E144" s="51">
        <v>2020</v>
      </c>
      <c r="F144" s="62">
        <v>2021</v>
      </c>
      <c r="G144" s="62">
        <v>2022</v>
      </c>
      <c r="H144" s="114"/>
      <c r="I144" s="114"/>
    </row>
    <row r="145" spans="1:9" x14ac:dyDescent="0.25">
      <c r="A145" s="50" t="s">
        <v>114</v>
      </c>
      <c r="B145" s="63">
        <v>246</v>
      </c>
      <c r="C145" s="63">
        <v>212</v>
      </c>
      <c r="D145" s="63">
        <v>223</v>
      </c>
      <c r="E145" s="64">
        <v>182</v>
      </c>
      <c r="F145" s="64">
        <v>174</v>
      </c>
      <c r="G145" s="64">
        <v>168</v>
      </c>
      <c r="H145" s="114"/>
      <c r="I145" s="114"/>
    </row>
    <row r="146" spans="1:9" x14ac:dyDescent="0.25">
      <c r="A146" s="50" t="s">
        <v>115</v>
      </c>
      <c r="B146" s="63">
        <v>262</v>
      </c>
      <c r="C146" s="63">
        <v>278</v>
      </c>
      <c r="D146" s="63">
        <v>251</v>
      </c>
      <c r="E146" s="64">
        <v>284</v>
      </c>
      <c r="F146" s="64">
        <v>263</v>
      </c>
      <c r="G146" s="64">
        <v>244</v>
      </c>
      <c r="H146" s="114"/>
      <c r="I146" s="114"/>
    </row>
    <row r="147" spans="1:9" x14ac:dyDescent="0.25">
      <c r="A147" s="50" t="s">
        <v>116</v>
      </c>
      <c r="B147" s="63">
        <v>115</v>
      </c>
      <c r="C147" s="63">
        <v>92</v>
      </c>
      <c r="D147" s="63">
        <v>83</v>
      </c>
      <c r="E147" s="64">
        <v>54</v>
      </c>
      <c r="F147" s="64">
        <v>84</v>
      </c>
      <c r="G147" s="64">
        <v>85</v>
      </c>
      <c r="H147" s="114"/>
      <c r="I147" s="114"/>
    </row>
    <row r="148" spans="1:9" x14ac:dyDescent="0.25">
      <c r="A148" s="50" t="s">
        <v>117</v>
      </c>
      <c r="B148" s="63">
        <v>51</v>
      </c>
      <c r="C148" s="63">
        <v>53</v>
      </c>
      <c r="D148" s="63">
        <v>38</v>
      </c>
      <c r="E148" s="64">
        <v>48</v>
      </c>
      <c r="F148" s="64">
        <v>65</v>
      </c>
      <c r="G148" s="64">
        <v>67</v>
      </c>
      <c r="H148" s="114"/>
      <c r="I148" s="114"/>
    </row>
    <row r="149" spans="1:9" x14ac:dyDescent="0.25">
      <c r="A149" s="50" t="s">
        <v>118</v>
      </c>
      <c r="B149" s="65">
        <v>-16</v>
      </c>
      <c r="C149" s="65">
        <v>-66</v>
      </c>
      <c r="D149" s="65">
        <f>D145-D146</f>
        <v>-28</v>
      </c>
      <c r="E149" s="66">
        <v>-102</v>
      </c>
      <c r="F149" s="66">
        <v>-89</v>
      </c>
      <c r="G149" s="66">
        <v>-76</v>
      </c>
      <c r="H149" s="114"/>
      <c r="I149" s="114"/>
    </row>
    <row r="150" spans="1:9" x14ac:dyDescent="0.25">
      <c r="A150" s="67" t="s">
        <v>119</v>
      </c>
    </row>
  </sheetData>
  <mergeCells count="15">
    <mergeCell ref="A33:A34"/>
    <mergeCell ref="A1:I1"/>
    <mergeCell ref="A2:I2"/>
    <mergeCell ref="A11:I11"/>
    <mergeCell ref="A29:A30"/>
    <mergeCell ref="A31:A32"/>
    <mergeCell ref="A132:I132"/>
    <mergeCell ref="A143:I143"/>
    <mergeCell ref="H134:H141"/>
    <mergeCell ref="A37:A38"/>
    <mergeCell ref="A39:A40"/>
    <mergeCell ref="A79:H79"/>
    <mergeCell ref="A90:H90"/>
    <mergeCell ref="A101:I101"/>
    <mergeCell ref="A119:I119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2023-03-15T04:55:02Z</cp:lastPrinted>
  <dcterms:created xsi:type="dcterms:W3CDTF">2023-03-15T04:49:52Z</dcterms:created>
  <dcterms:modified xsi:type="dcterms:W3CDTF">2023-03-15T12:59:31Z</dcterms:modified>
</cp:coreProperties>
</file>