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Бюджетный отдел\БЮДЖЕТ 2024-2026\БЮДЖЕТ 2024-2026\документы к бюджету\"/>
    </mc:Choice>
  </mc:AlternateContent>
  <xr:revisionPtr revIDLastSave="0" documentId="13_ncr:1_{333745B0-DC4A-43BC-817E-D4374F8FD8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ОГНОЗ СЭР " sheetId="1" r:id="rId1"/>
    <sheet name="Показатели предпр.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0" i="2" l="1"/>
  <c r="K143" i="2"/>
  <c r="K142" i="2"/>
  <c r="K141" i="2"/>
  <c r="K140" i="2"/>
  <c r="K139" i="2"/>
  <c r="K138" i="2"/>
  <c r="K137" i="2"/>
  <c r="K136" i="2"/>
  <c r="K135" i="2"/>
  <c r="L132" i="2"/>
  <c r="K132" i="2"/>
  <c r="J132" i="2"/>
  <c r="I132" i="2"/>
  <c r="H132" i="2"/>
  <c r="G132" i="2"/>
  <c r="F132" i="2"/>
  <c r="E132" i="2"/>
  <c r="D132" i="2"/>
  <c r="C132" i="2"/>
  <c r="M131" i="2"/>
  <c r="K131" i="2"/>
  <c r="M130" i="2"/>
  <c r="K130" i="2"/>
  <c r="M129" i="2"/>
  <c r="K129" i="2"/>
  <c r="M128" i="2"/>
  <c r="K128" i="2"/>
  <c r="J127" i="2"/>
  <c r="I127" i="2"/>
  <c r="K127" i="2" s="1"/>
  <c r="H127" i="2"/>
  <c r="M127" i="2" s="1"/>
  <c r="M126" i="2"/>
  <c r="K126" i="2"/>
  <c r="K123" i="2"/>
  <c r="K122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J101" i="2"/>
  <c r="J100" i="2"/>
  <c r="J98" i="2"/>
  <c r="J97" i="2"/>
  <c r="J95" i="2"/>
  <c r="J94" i="2"/>
  <c r="J90" i="2"/>
  <c r="J89" i="2"/>
  <c r="J87" i="2"/>
  <c r="J86" i="2"/>
  <c r="J84" i="2"/>
  <c r="J83" i="2"/>
  <c r="L78" i="2"/>
  <c r="F78" i="2"/>
  <c r="D78" i="2"/>
  <c r="C78" i="2"/>
  <c r="O77" i="2"/>
  <c r="L77" i="2"/>
  <c r="F77" i="2"/>
  <c r="D77" i="2"/>
  <c r="C77" i="2"/>
  <c r="M75" i="2"/>
  <c r="K75" i="2"/>
  <c r="M72" i="2"/>
  <c r="K72" i="2"/>
  <c r="M71" i="2"/>
  <c r="K71" i="2"/>
  <c r="M69" i="2"/>
  <c r="K69" i="2"/>
  <c r="M68" i="2"/>
  <c r="K68" i="2"/>
  <c r="M64" i="2"/>
  <c r="K64" i="2"/>
  <c r="M63" i="2"/>
  <c r="K63" i="2"/>
  <c r="M61" i="2"/>
  <c r="K61" i="2"/>
  <c r="M60" i="2"/>
  <c r="K60" i="2"/>
  <c r="M58" i="2"/>
  <c r="K58" i="2"/>
  <c r="M57" i="2"/>
  <c r="K57" i="2"/>
  <c r="M55" i="2"/>
  <c r="K55" i="2"/>
  <c r="M54" i="2"/>
  <c r="K54" i="2"/>
  <c r="M52" i="2"/>
  <c r="K52" i="2"/>
  <c r="M51" i="2"/>
  <c r="K51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39" i="2"/>
  <c r="K39" i="2"/>
  <c r="M38" i="2"/>
  <c r="K38" i="2"/>
  <c r="M37" i="2"/>
  <c r="K37" i="2"/>
  <c r="M36" i="2"/>
  <c r="K36" i="2"/>
  <c r="M35" i="2"/>
  <c r="J35" i="2"/>
  <c r="K35" i="2" s="1"/>
  <c r="I35" i="2"/>
  <c r="G35" i="2"/>
  <c r="G7" i="2" s="1"/>
  <c r="G9" i="2" s="1"/>
  <c r="F35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J27" i="2"/>
  <c r="J77" i="2" s="1"/>
  <c r="I27" i="2"/>
  <c r="I78" i="2" s="1"/>
  <c r="G27" i="2"/>
  <c r="F27" i="2"/>
  <c r="M25" i="2"/>
  <c r="K25" i="2"/>
  <c r="M24" i="2"/>
  <c r="K24" i="2"/>
  <c r="M23" i="2"/>
  <c r="K23" i="2"/>
  <c r="M22" i="2"/>
  <c r="K22" i="2"/>
  <c r="M21" i="2"/>
  <c r="K21" i="2"/>
  <c r="H21" i="2"/>
  <c r="M19" i="2"/>
  <c r="K19" i="2"/>
  <c r="M18" i="2"/>
  <c r="K18" i="2"/>
  <c r="M17" i="2"/>
  <c r="K17" i="2"/>
  <c r="M16" i="2"/>
  <c r="K16" i="2"/>
  <c r="M15" i="2"/>
  <c r="K15" i="2"/>
  <c r="M14" i="2"/>
  <c r="K14" i="2"/>
  <c r="M13" i="2"/>
  <c r="K13" i="2"/>
  <c r="H13" i="2"/>
  <c r="H78" i="2" s="1"/>
  <c r="M78" i="2" s="1"/>
  <c r="G13" i="2"/>
  <c r="G78" i="2" s="1"/>
  <c r="F13" i="2"/>
  <c r="E13" i="2"/>
  <c r="E78" i="2" s="1"/>
  <c r="O9" i="2"/>
  <c r="C9" i="2"/>
  <c r="L8" i="2"/>
  <c r="M8" i="2" s="1"/>
  <c r="J8" i="2"/>
  <c r="K8" i="2" s="1"/>
  <c r="I8" i="2"/>
  <c r="H8" i="2"/>
  <c r="G8" i="2"/>
  <c r="F8" i="2"/>
  <c r="E8" i="2"/>
  <c r="D8" i="2"/>
  <c r="D9" i="2" s="1"/>
  <c r="C8" i="2"/>
  <c r="M7" i="2"/>
  <c r="L7" i="2"/>
  <c r="J7" i="2"/>
  <c r="K7" i="2" s="1"/>
  <c r="I7" i="2"/>
  <c r="H7" i="2"/>
  <c r="F7" i="2"/>
  <c r="E7" i="2"/>
  <c r="L6" i="2"/>
  <c r="M6" i="2" s="1"/>
  <c r="J6" i="2"/>
  <c r="K6" i="2" s="1"/>
  <c r="I6" i="2"/>
  <c r="H6" i="2"/>
  <c r="G6" i="2"/>
  <c r="F6" i="2"/>
  <c r="E6" i="2"/>
  <c r="L5" i="2"/>
  <c r="M5" i="2" s="1"/>
  <c r="K5" i="2"/>
  <c r="J5" i="2"/>
  <c r="H5" i="2"/>
  <c r="G5" i="2"/>
  <c r="F5" i="2"/>
  <c r="L4" i="2"/>
  <c r="M4" i="2" s="1"/>
  <c r="J4" i="2"/>
  <c r="J9" i="2" s="1"/>
  <c r="I4" i="2"/>
  <c r="I9" i="2" s="1"/>
  <c r="H4" i="2"/>
  <c r="H9" i="2" s="1"/>
  <c r="G4" i="2"/>
  <c r="F4" i="2"/>
  <c r="F9" i="2" s="1"/>
  <c r="K9" i="2" l="1"/>
  <c r="J78" i="2"/>
  <c r="K78" i="2" s="1"/>
  <c r="K4" i="2"/>
  <c r="L9" i="2"/>
  <c r="M9" i="2" s="1"/>
  <c r="K27" i="2"/>
  <c r="G77" i="2"/>
  <c r="H77" i="2"/>
  <c r="M77" i="2" s="1"/>
  <c r="E4" i="2"/>
  <c r="E9" i="2" s="1"/>
  <c r="E77" i="2"/>
  <c r="I77" i="2"/>
  <c r="K77" i="2" s="1"/>
</calcChain>
</file>

<file path=xl/sharedStrings.xml><?xml version="1.0" encoding="utf-8"?>
<sst xmlns="http://schemas.openxmlformats.org/spreadsheetml/2006/main" count="358" uniqueCount="199">
  <si>
    <t>№ п/п</t>
  </si>
  <si>
    <t>Показатели</t>
  </si>
  <si>
    <t>Ед.изм.</t>
  </si>
  <si>
    <t>2021 год факт</t>
  </si>
  <si>
    <t>2022 год факт</t>
  </si>
  <si>
    <t>2023 год оценка</t>
  </si>
  <si>
    <t>2024 год, прогноз</t>
  </si>
  <si>
    <t>2025 год, прогноз</t>
  </si>
  <si>
    <t xml:space="preserve">2026 год, прогноз </t>
  </si>
  <si>
    <t>консервативный вариант</t>
  </si>
  <si>
    <t>базовый вариант</t>
  </si>
  <si>
    <t>Население</t>
  </si>
  <si>
    <t>1.1</t>
  </si>
  <si>
    <t>Численность детей до 18 лет на начало года (до 17 лет включительно)</t>
  </si>
  <si>
    <t>чел.</t>
  </si>
  <si>
    <t>2</t>
  </si>
  <si>
    <t>Труд и занятость</t>
  </si>
  <si>
    <t>2.1</t>
  </si>
  <si>
    <t>Фонд заработной платы по организациям, не относящимся к субъектам малого предпринимательства</t>
  </si>
  <si>
    <t>млн.руб.</t>
  </si>
  <si>
    <t>2.2</t>
  </si>
  <si>
    <t>Номинальная начисленная среднемесячная заработная плата одного работника по организациям, не относящимся к субъектам малого предпринимательства</t>
  </si>
  <si>
    <t>руб.</t>
  </si>
  <si>
    <t>2.3</t>
  </si>
  <si>
    <t>Среднесписочная численность работников предприятий (по крупным и средним организациям)</t>
  </si>
  <si>
    <t>тыс.чел.</t>
  </si>
  <si>
    <t>3</t>
  </si>
  <si>
    <t>3.1</t>
  </si>
  <si>
    <t>Численность постоянного населения (в среднегодовом исчислении)</t>
  </si>
  <si>
    <t>3.2</t>
  </si>
  <si>
    <t>Численность населения (на 1 января года)</t>
  </si>
  <si>
    <t>тыс. чел.</t>
  </si>
  <si>
    <t>4</t>
  </si>
  <si>
    <t>Промышленное производство</t>
  </si>
  <si>
    <t>4.1</t>
  </si>
  <si>
    <t>Объем отгруженных товаров собственного производства, выполненных работ и услуг собственными силами (по чистым видам экономической деятельности) по крупным и средним предприятиям</t>
  </si>
  <si>
    <t>4.2</t>
  </si>
  <si>
    <t>Индекс промышленного производства</t>
  </si>
  <si>
    <t>% к предыдущему году в сопоставимых ценах</t>
  </si>
  <si>
    <t>5</t>
  </si>
  <si>
    <t>Сельское хозяйство</t>
  </si>
  <si>
    <t>5.1</t>
  </si>
  <si>
    <t>Продукция сельского хозяйства</t>
  </si>
  <si>
    <t>5.2</t>
  </si>
  <si>
    <t>Индекс производства продукции сельского хозяйства</t>
  </si>
  <si>
    <t>6</t>
  </si>
  <si>
    <t>Торговля и услуги населению</t>
  </si>
  <si>
    <t>6.1</t>
  </si>
  <si>
    <t>Объем розничной торговли (по крупным и средним предприятиям)</t>
  </si>
  <si>
    <t>6.2</t>
  </si>
  <si>
    <t>Темп роста в сопоставимых ценах</t>
  </si>
  <si>
    <t>% к предыдущему году млн. руб.</t>
  </si>
  <si>
    <t>6,3</t>
  </si>
  <si>
    <t>Объем платных услуг (по крупным и средним предприятиям)</t>
  </si>
  <si>
    <t>6,4</t>
  </si>
  <si>
    <t>7</t>
  </si>
  <si>
    <t>Инвестиции</t>
  </si>
  <si>
    <t>7.1</t>
  </si>
  <si>
    <t>Инвестиции в основной капитал по организациям, не относящимся к субъектам малого предпринимательства</t>
  </si>
  <si>
    <t>7.2</t>
  </si>
  <si>
    <t xml:space="preserve">% к предыдущему году </t>
  </si>
  <si>
    <t>8</t>
  </si>
  <si>
    <t>Малое и среднее предпринимательство, включая микропредприятия</t>
  </si>
  <si>
    <t>8.1</t>
  </si>
  <si>
    <t>Количество малых предприятий, в том числе микропредприятий,  всего</t>
  </si>
  <si>
    <t>единиц</t>
  </si>
  <si>
    <t>8.2</t>
  </si>
  <si>
    <t>Количество средних предприятий, всего</t>
  </si>
  <si>
    <t>8.3</t>
  </si>
  <si>
    <t>Среднесписочная численность работников (без внешних совместителей) по малым предприятиям (включая микропредприятия), всего</t>
  </si>
  <si>
    <t>8.4</t>
  </si>
  <si>
    <t>Среднесписочная численность работников (без внешних совместителей) по средним предприятиям, всего</t>
  </si>
  <si>
    <t>Прогноз социально-экономического развития муниципального образования "Муниципальный округ Алнашский район Удмуртской Республики" на 2024год и плановый период 2025 и 2026 годов</t>
  </si>
  <si>
    <t>оперативная информация</t>
  </si>
  <si>
    <t xml:space="preserve"> О С Н О В Н Ы Е показатели промышленных предприятий Алнашского района за 2017-2022гг и 9 мес. 2023год</t>
  </si>
  <si>
    <t>Предприятия</t>
  </si>
  <si>
    <t>ед. изм.</t>
  </si>
  <si>
    <t>9 месяцев 2022</t>
  </si>
  <si>
    <t>9 месяцев 2023</t>
  </si>
  <si>
    <t>2023 к 2022 %</t>
  </si>
  <si>
    <t>Оценка 2023год</t>
  </si>
  <si>
    <t>Оценка            2023 к 2022 %</t>
  </si>
  <si>
    <t>Средняя зар плата предприятия</t>
  </si>
  <si>
    <t>среднесписочная численность работников</t>
  </si>
  <si>
    <t>МУП «Теплосервис»</t>
  </si>
  <si>
    <t>тыс. руб</t>
  </si>
  <si>
    <t>ООО РИЭМ</t>
  </si>
  <si>
    <t>Пищекомбинат</t>
  </si>
  <si>
    <t>Хлебокомбинат</t>
  </si>
  <si>
    <t>АКЗ</t>
  </si>
  <si>
    <t>Закрылись с 2023г.</t>
  </si>
  <si>
    <t xml:space="preserve">И т о г о  </t>
  </si>
  <si>
    <t>Показатели развития предприятий Алнашского района</t>
  </si>
  <si>
    <t>МУП Теплосервис</t>
  </si>
  <si>
    <t>Объем производства</t>
  </si>
  <si>
    <t>Теплоэнергия</t>
  </si>
  <si>
    <t>тыс.руб</t>
  </si>
  <si>
    <t>Гкал</t>
  </si>
  <si>
    <t>Вода</t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</si>
  <si>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</si>
  <si>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Водоотведение</t>
  </si>
  <si>
    <t>Алнаш Ву</t>
  </si>
  <si>
    <t>тыс.руб.</t>
  </si>
  <si>
    <t>Колбасные изделия</t>
  </si>
  <si>
    <t>тонн</t>
  </si>
  <si>
    <t>Рыбы</t>
  </si>
  <si>
    <t>Мясные полуфабрикаты</t>
  </si>
  <si>
    <t>Хлеб и хлебобулочные изделия</t>
  </si>
  <si>
    <t>Кондитерские изделия</t>
  </si>
  <si>
    <t>Рыбная продукция</t>
  </si>
  <si>
    <t>Общепит</t>
  </si>
  <si>
    <t>Оборот общественного питания</t>
  </si>
  <si>
    <t>РАЙПО Розничный т-оборот</t>
  </si>
  <si>
    <t>ООО Центр</t>
  </si>
  <si>
    <t>ПО Универмаг</t>
  </si>
  <si>
    <t>ООО Дядя Ваня</t>
  </si>
  <si>
    <t>ИП Самсонов ИИ</t>
  </si>
  <si>
    <t>ООО Октан</t>
  </si>
  <si>
    <t>Производство щебня</t>
  </si>
  <si>
    <t xml:space="preserve"> тыс.тонн</t>
  </si>
  <si>
    <t>Алнашиагропромхимия</t>
  </si>
  <si>
    <t>Вывозка навоза</t>
  </si>
  <si>
    <t>тыс. тонн</t>
  </si>
  <si>
    <t>ООО «РегионСтрой»</t>
  </si>
  <si>
    <t>Капитальные вложения</t>
  </si>
  <si>
    <t>в т.ч. по Алнашскому району</t>
  </si>
  <si>
    <t>ООО «Монтажник»</t>
  </si>
  <si>
    <t>в т.ч. по Алнашск. району</t>
  </si>
  <si>
    <t>Алнашское ДУ</t>
  </si>
  <si>
    <t>Алнашский район</t>
  </si>
  <si>
    <t>ООО «Тулкым»</t>
  </si>
  <si>
    <t>Объем реализованных услуг</t>
  </si>
  <si>
    <t>организация перерегистрировалась в г. Можгу</t>
  </si>
  <si>
    <t>«Санаторий Варзи-Ятчи»</t>
  </si>
  <si>
    <t>ООО «Алнашский Кирпичный Завод»</t>
  </si>
  <si>
    <t>Производство кирпича</t>
  </si>
  <si>
    <t>тыс.шт.</t>
  </si>
  <si>
    <t>СППСК Тойма</t>
  </si>
  <si>
    <t xml:space="preserve">ВСЕГО </t>
  </si>
  <si>
    <t>ВСЕГО по району</t>
  </si>
  <si>
    <t>Производство основных видов с/х продукции (обществ. сектор) (тонн)</t>
  </si>
  <si>
    <t>Виды продукции</t>
  </si>
  <si>
    <t>Мясо (жив.вес)</t>
  </si>
  <si>
    <t>Сельскохоз предпр + КФХ</t>
  </si>
  <si>
    <t>Сельскохоз предпр</t>
  </si>
  <si>
    <t>Молоко</t>
  </si>
  <si>
    <t>Обществ. пр-во + КФХ</t>
  </si>
  <si>
    <t>Обществ. пр-во</t>
  </si>
  <si>
    <t>Зерно</t>
  </si>
  <si>
    <t>Продажа  основных видов с/х продукции (тонн)</t>
  </si>
  <si>
    <t xml:space="preserve">Поголовье скота  </t>
  </si>
  <si>
    <t>Виды скота</t>
  </si>
  <si>
    <t>ед. изм</t>
  </si>
  <si>
    <t>КРС всего</t>
  </si>
  <si>
    <t>гол.</t>
  </si>
  <si>
    <t>в т.ч : общ. сектор</t>
  </si>
  <si>
    <t>кр/ хозяства</t>
  </si>
  <si>
    <t>Из них: коровы</t>
  </si>
  <si>
    <t>в т.ч: общ. сектор</t>
  </si>
  <si>
    <t>кр/хоз-ва</t>
  </si>
  <si>
    <t>2. Свиньи всего</t>
  </si>
  <si>
    <t>кр./ хоз-ва</t>
  </si>
  <si>
    <t>ЛПХ</t>
  </si>
  <si>
    <t>3. Овцы всего</t>
  </si>
  <si>
    <t>кр/ хоз-ва</t>
  </si>
  <si>
    <t>4. Лошади всего</t>
  </si>
  <si>
    <t>в т.ч.: бщ. сектор</t>
  </si>
  <si>
    <t>Всего капвложений.</t>
  </si>
  <si>
    <t>млн. руб</t>
  </si>
  <si>
    <t>Ввод в эксплуатацию жилья</t>
  </si>
  <si>
    <t>кв. м</t>
  </si>
  <si>
    <r>
      <t xml:space="preserve">Показатели по торговле </t>
    </r>
    <r>
      <rPr>
        <sz val="16"/>
        <color theme="1"/>
        <rFont val="Times New Roman"/>
        <family val="1"/>
        <charset val="204"/>
      </rPr>
      <t>(Предварительные данные)</t>
    </r>
  </si>
  <si>
    <t>1. Количество объек_x001F_тов торговли и обще_x001F_пита,  всего</t>
  </si>
  <si>
    <t>ед</t>
  </si>
  <si>
    <r>
      <t>2.Розничный това_</t>
    </r>
    <r>
      <rPr>
        <sz val="12"/>
        <color theme="1"/>
        <rFont val="Times New Roman"/>
        <family val="1"/>
        <charset val="204"/>
      </rPr>
      <t>x001f_рооборот,  всего, в том числе</t>
    </r>
  </si>
  <si>
    <t>оборот розничной торгов_x001F_ли:</t>
  </si>
  <si>
    <t>оборот общественно_x001F_го пи_x001F_тания</t>
  </si>
  <si>
    <t>3. Продажа на 1 жителя района</t>
  </si>
  <si>
    <t>4. Из общего товароо_x001F_борота: товарооборот  Райпо</t>
  </si>
  <si>
    <t>5. Уд. вес Райпо в общем товарообороте</t>
  </si>
  <si>
    <t xml:space="preserve">Среднемесячная оплата труда работников.   (руб.) </t>
  </si>
  <si>
    <t>Отрасли</t>
  </si>
  <si>
    <t>Промышленность</t>
  </si>
  <si>
    <t>Строительство</t>
  </si>
  <si>
    <t>Торговля и общепит</t>
  </si>
  <si>
    <t>Жилищно-коммун.
хозяйство</t>
  </si>
  <si>
    <t>Здравоохранение</t>
  </si>
  <si>
    <t>Народное образование</t>
  </si>
  <si>
    <t>Культура</t>
  </si>
  <si>
    <t>По району</t>
  </si>
  <si>
    <t>Сведения ЗАГС</t>
  </si>
  <si>
    <t>Год</t>
  </si>
  <si>
    <t>Рождений</t>
  </si>
  <si>
    <t>Смертей</t>
  </si>
  <si>
    <t>Браков</t>
  </si>
  <si>
    <t>Разводов</t>
  </si>
  <si>
    <t>Естественная демография</t>
  </si>
  <si>
    <t xml:space="preserve"> </t>
  </si>
  <si>
    <t xml:space="preserve">Приложение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</si>
</sst>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7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7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32" fillId="0" borderId="0"/>
  </cellStyleXfs>
  <cellXfs count="2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" fontId="12" fillId="5" borderId="5" xfId="0" applyNumberFormat="1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3" fontId="12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3" fontId="14" fillId="5" borderId="1" xfId="1" applyNumberFormat="1" applyFont="1" applyFill="1" applyBorder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3" fontId="10" fillId="5" borderId="1" xfId="1" applyNumberFormat="1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1" fontId="10" fillId="5" borderId="0" xfId="0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3" fontId="13" fillId="5" borderId="6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164" fontId="13" fillId="5" borderId="1" xfId="0" applyNumberFormat="1" applyFont="1" applyFill="1" applyBorder="1" applyAlignment="1">
      <alignment horizontal="center" vertical="center" wrapText="1"/>
    </xf>
    <xf numFmtId="3" fontId="12" fillId="5" borderId="1" xfId="3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3" fontId="10" fillId="5" borderId="1" xfId="3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 wrapText="1"/>
    </xf>
    <xf numFmtId="164" fontId="13" fillId="5" borderId="2" xfId="0" applyNumberFormat="1" applyFont="1" applyFill="1" applyBorder="1" applyAlignment="1">
      <alignment horizontal="center" vertical="center" wrapText="1"/>
    </xf>
    <xf numFmtId="164" fontId="14" fillId="5" borderId="6" xfId="0" applyNumberFormat="1" applyFont="1" applyFill="1" applyBorder="1" applyAlignment="1">
      <alignment horizontal="center" vertical="center" wrapText="1"/>
    </xf>
    <xf numFmtId="0" fontId="13" fillId="6" borderId="8" xfId="4" applyFont="1" applyFill="1" applyBorder="1" applyAlignment="1">
      <alignment horizontal="center" vertical="center" wrapText="1"/>
    </xf>
    <xf numFmtId="0" fontId="19" fillId="5" borderId="9" xfId="4" applyFill="1" applyBorder="1" applyAlignment="1">
      <alignment horizontal="center" vertical="center"/>
    </xf>
    <xf numFmtId="0" fontId="20" fillId="5" borderId="1" xfId="4" applyFont="1" applyFill="1" applyBorder="1" applyAlignment="1">
      <alignment horizontal="center" vertical="center"/>
    </xf>
    <xf numFmtId="0" fontId="19" fillId="5" borderId="10" xfId="4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0" fontId="13" fillId="5" borderId="1" xfId="5" applyFont="1" applyFill="1" applyBorder="1" applyAlignment="1">
      <alignment horizontal="center" vertical="center" wrapText="1"/>
    </xf>
    <xf numFmtId="0" fontId="12" fillId="5" borderId="1" xfId="5" applyFont="1" applyFill="1" applyBorder="1" applyAlignment="1">
      <alignment horizontal="center" vertical="center"/>
    </xf>
    <xf numFmtId="3" fontId="12" fillId="5" borderId="1" xfId="6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0" fillId="5" borderId="1" xfId="6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12" xfId="0" applyNumberFormat="1" applyFont="1" applyFill="1" applyBorder="1" applyAlignment="1">
      <alignment horizontal="center" vertical="center" wrapText="1"/>
    </xf>
    <xf numFmtId="3" fontId="12" fillId="5" borderId="1" xfId="7" applyNumberFormat="1" applyFont="1" applyFill="1" applyBorder="1" applyAlignment="1">
      <alignment horizontal="center" vertical="center"/>
    </xf>
    <xf numFmtId="3" fontId="10" fillId="5" borderId="1" xfId="7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12" fillId="5" borderId="1" xfId="7" applyFont="1" applyFill="1" applyBorder="1" applyAlignment="1">
      <alignment horizontal="center" vertical="center"/>
    </xf>
    <xf numFmtId="3" fontId="14" fillId="5" borderId="6" xfId="0" applyNumberFormat="1" applyFont="1" applyFill="1" applyBorder="1" applyAlignment="1">
      <alignment horizontal="center" vertical="center" wrapText="1"/>
    </xf>
    <xf numFmtId="0" fontId="10" fillId="5" borderId="6" xfId="7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3" fontId="13" fillId="5" borderId="14" xfId="0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center" wrapText="1"/>
    </xf>
    <xf numFmtId="3" fontId="24" fillId="5" borderId="1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4" fontId="10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5" fillId="7" borderId="0" xfId="4" applyFont="1" applyFill="1" applyAlignment="1">
      <alignment horizontal="center" vertical="top"/>
    </xf>
    <xf numFmtId="0" fontId="0" fillId="5" borderId="0" xfId="0" applyFill="1" applyAlignment="1">
      <alignment horizontal="center"/>
    </xf>
    <xf numFmtId="0" fontId="0" fillId="5" borderId="0" xfId="0" applyFill="1"/>
    <xf numFmtId="0" fontId="26" fillId="8" borderId="18" xfId="4" applyFont="1" applyFill="1" applyBorder="1" applyAlignment="1">
      <alignment horizontal="center" vertical="center" wrapText="1"/>
    </xf>
    <xf numFmtId="1" fontId="27" fillId="8" borderId="18" xfId="4" applyNumberFormat="1" applyFont="1" applyFill="1" applyBorder="1" applyAlignment="1">
      <alignment horizontal="center" vertical="center" wrapText="1"/>
    </xf>
    <xf numFmtId="1" fontId="27" fillId="8" borderId="19" xfId="4" applyNumberFormat="1" applyFont="1" applyFill="1" applyBorder="1" applyAlignment="1">
      <alignment horizontal="center" vertical="center" wrapText="1"/>
    </xf>
    <xf numFmtId="0" fontId="26" fillId="9" borderId="18" xfId="4" applyFont="1" applyFill="1" applyBorder="1" applyAlignment="1">
      <alignment horizontal="center" vertical="center" wrapText="1"/>
    </xf>
    <xf numFmtId="0" fontId="28" fillId="9" borderId="18" xfId="4" applyFont="1" applyFill="1" applyBorder="1" applyAlignment="1">
      <alignment horizontal="center" vertical="center" wrapText="1"/>
    </xf>
    <xf numFmtId="0" fontId="19" fillId="9" borderId="18" xfId="4" applyFill="1" applyBorder="1" applyAlignment="1">
      <alignment horizontal="center" vertical="center"/>
    </xf>
    <xf numFmtId="0" fontId="19" fillId="9" borderId="19" xfId="4" applyFill="1" applyBorder="1" applyAlignment="1">
      <alignment horizontal="center"/>
    </xf>
    <xf numFmtId="0" fontId="19" fillId="10" borderId="1" xfId="4" applyFill="1" applyBorder="1" applyAlignment="1">
      <alignment horizontal="center"/>
    </xf>
    <xf numFmtId="0" fontId="19" fillId="10" borderId="20" xfId="4" applyFill="1" applyBorder="1" applyAlignment="1">
      <alignment horizontal="center"/>
    </xf>
    <xf numFmtId="0" fontId="28" fillId="8" borderId="18" xfId="4" applyFont="1" applyFill="1" applyBorder="1" applyAlignment="1">
      <alignment horizontal="center" vertical="center" wrapText="1"/>
    </xf>
    <xf numFmtId="0" fontId="28" fillId="8" borderId="18" xfId="8" applyFont="1" applyFill="1" applyBorder="1" applyAlignment="1">
      <alignment horizontal="center" vertical="center" wrapText="1"/>
    </xf>
    <xf numFmtId="1" fontId="29" fillId="8" borderId="19" xfId="9" applyNumberFormat="1" applyFont="1" applyFill="1" applyBorder="1" applyAlignment="1">
      <alignment horizontal="center" vertical="center"/>
    </xf>
    <xf numFmtId="1" fontId="29" fillId="8" borderId="18" xfId="4" applyNumberFormat="1" applyFont="1" applyFill="1" applyBorder="1" applyAlignment="1">
      <alignment horizontal="center" vertical="center"/>
    </xf>
    <xf numFmtId="1" fontId="27" fillId="11" borderId="18" xfId="8" applyNumberFormat="1" applyFont="1" applyFill="1" applyBorder="1" applyAlignment="1">
      <alignment horizontal="center" vertical="center"/>
    </xf>
    <xf numFmtId="1" fontId="27" fillId="10" borderId="20" xfId="4" applyNumberFormat="1" applyFont="1" applyFill="1" applyBorder="1" applyAlignment="1">
      <alignment horizontal="center" vertical="center"/>
    </xf>
    <xf numFmtId="1" fontId="28" fillId="9" borderId="19" xfId="10" applyNumberFormat="1" applyFont="1" applyFill="1" applyBorder="1" applyAlignment="1">
      <alignment horizontal="center" vertical="center" wrapText="1"/>
    </xf>
    <xf numFmtId="1" fontId="26" fillId="10" borderId="1" xfId="9" applyNumberFormat="1" applyFont="1" applyFill="1" applyBorder="1" applyAlignment="1">
      <alignment horizontal="center" vertical="center" wrapText="1"/>
    </xf>
    <xf numFmtId="1" fontId="26" fillId="10" borderId="20" xfId="9" applyNumberFormat="1" applyFont="1" applyFill="1" applyBorder="1" applyAlignment="1">
      <alignment horizontal="center" vertical="center" wrapText="1"/>
    </xf>
    <xf numFmtId="1" fontId="28" fillId="9" borderId="19" xfId="9" applyNumberFormat="1" applyFont="1" applyFill="1" applyBorder="1" applyAlignment="1">
      <alignment horizontal="center" vertical="center" wrapText="1"/>
    </xf>
    <xf numFmtId="1" fontId="26" fillId="10" borderId="1" xfId="4" applyNumberFormat="1" applyFont="1" applyFill="1" applyBorder="1" applyAlignment="1">
      <alignment horizontal="center" vertical="center" wrapText="1"/>
    </xf>
    <xf numFmtId="1" fontId="26" fillId="10" borderId="20" xfId="4" applyNumberFormat="1" applyFont="1" applyFill="1" applyBorder="1" applyAlignment="1">
      <alignment horizontal="center" vertical="center" wrapText="1"/>
    </xf>
    <xf numFmtId="0" fontId="19" fillId="9" borderId="18" xfId="4" applyFill="1" applyBorder="1" applyAlignment="1">
      <alignment horizontal="center"/>
    </xf>
    <xf numFmtId="0" fontId="19" fillId="8" borderId="18" xfId="8" applyFill="1" applyBorder="1" applyAlignment="1">
      <alignment horizontal="center" vertical="center" wrapText="1"/>
    </xf>
    <xf numFmtId="1" fontId="29" fillId="8" borderId="19" xfId="8" applyNumberFormat="1" applyFont="1" applyFill="1" applyBorder="1" applyAlignment="1">
      <alignment horizontal="center" vertical="center"/>
    </xf>
    <xf numFmtId="1" fontId="27" fillId="10" borderId="1" xfId="4" applyNumberFormat="1" applyFont="1" applyFill="1" applyBorder="1" applyAlignment="1">
      <alignment horizontal="center" vertical="center"/>
    </xf>
    <xf numFmtId="0" fontId="28" fillId="8" borderId="22" xfId="4" applyFont="1" applyFill="1" applyBorder="1" applyAlignment="1">
      <alignment horizontal="center" vertical="center" wrapText="1"/>
    </xf>
    <xf numFmtId="0" fontId="28" fillId="8" borderId="22" xfId="8" applyFont="1" applyFill="1" applyBorder="1" applyAlignment="1">
      <alignment horizontal="center" vertical="center" wrapText="1"/>
    </xf>
    <xf numFmtId="0" fontId="19" fillId="8" borderId="22" xfId="8" applyFill="1" applyBorder="1" applyAlignment="1">
      <alignment horizontal="center" vertical="center" wrapText="1"/>
    </xf>
    <xf numFmtId="1" fontId="29" fillId="8" borderId="23" xfId="8" applyNumberFormat="1" applyFont="1" applyFill="1" applyBorder="1" applyAlignment="1">
      <alignment horizontal="center" vertical="center"/>
    </xf>
    <xf numFmtId="0" fontId="25" fillId="7" borderId="0" xfId="4" applyFont="1" applyFill="1" applyAlignment="1">
      <alignment horizontal="center" vertical="center"/>
    </xf>
    <xf numFmtId="0" fontId="27" fillId="8" borderId="18" xfId="4" applyFont="1" applyFill="1" applyBorder="1" applyAlignment="1">
      <alignment horizontal="center" vertical="center" wrapText="1"/>
    </xf>
    <xf numFmtId="1" fontId="27" fillId="10" borderId="0" xfId="4" applyNumberFormat="1" applyFont="1" applyFill="1" applyAlignment="1">
      <alignment horizontal="center" vertical="center" wrapText="1"/>
    </xf>
    <xf numFmtId="0" fontId="29" fillId="8" borderId="18" xfId="4" applyFont="1" applyFill="1" applyBorder="1" applyAlignment="1">
      <alignment horizontal="center" vertical="center" wrapText="1"/>
    </xf>
    <xf numFmtId="3" fontId="27" fillId="8" borderId="18" xfId="9" applyNumberFormat="1" applyFont="1" applyFill="1" applyBorder="1" applyAlignment="1">
      <alignment horizontal="center" vertical="center" wrapText="1"/>
    </xf>
    <xf numFmtId="0" fontId="27" fillId="8" borderId="18" xfId="9" applyFont="1" applyFill="1" applyBorder="1" applyAlignment="1">
      <alignment horizontal="center" vertical="center" wrapText="1"/>
    </xf>
    <xf numFmtId="0" fontId="19" fillId="12" borderId="18" xfId="8" applyFill="1" applyBorder="1" applyAlignment="1">
      <alignment horizontal="center" vertical="center" wrapText="1"/>
    </xf>
    <xf numFmtId="0" fontId="19" fillId="11" borderId="18" xfId="9" applyFill="1" applyBorder="1" applyAlignment="1">
      <alignment horizontal="center" vertical="center" wrapText="1"/>
    </xf>
    <xf numFmtId="1" fontId="20" fillId="13" borderId="18" xfId="4" applyNumberFormat="1" applyFont="1" applyFill="1" applyBorder="1" applyAlignment="1">
      <alignment horizontal="center"/>
    </xf>
    <xf numFmtId="1" fontId="20" fillId="13" borderId="0" xfId="4" applyNumberFormat="1" applyFont="1" applyFill="1" applyAlignment="1">
      <alignment horizontal="center"/>
    </xf>
    <xf numFmtId="0" fontId="29" fillId="8" borderId="18" xfId="9" applyFont="1" applyFill="1" applyBorder="1" applyAlignment="1">
      <alignment horizontal="center" vertical="center" wrapText="1"/>
    </xf>
    <xf numFmtId="3" fontId="29" fillId="8" borderId="18" xfId="9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/>
    </xf>
    <xf numFmtId="1" fontId="9" fillId="5" borderId="0" xfId="0" applyNumberFormat="1" applyFont="1" applyFill="1" applyAlignment="1">
      <alignment horizontal="center"/>
    </xf>
    <xf numFmtId="0" fontId="15" fillId="5" borderId="15" xfId="0" applyFont="1" applyFill="1" applyBorder="1" applyAlignment="1">
      <alignment vertical="center"/>
    </xf>
    <xf numFmtId="0" fontId="15" fillId="5" borderId="0" xfId="0" applyFont="1" applyFill="1" applyAlignment="1">
      <alignment vertical="center"/>
    </xf>
    <xf numFmtId="1" fontId="9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3" fontId="14" fillId="5" borderId="1" xfId="11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center"/>
    </xf>
    <xf numFmtId="3" fontId="13" fillId="5" borderId="1" xfId="11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1" fontId="33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1" fontId="34" fillId="5" borderId="1" xfId="0" applyNumberFormat="1" applyFont="1" applyFill="1" applyBorder="1" applyAlignment="1">
      <alignment horizontal="center" vertical="center" wrapText="1"/>
    </xf>
    <xf numFmtId="1" fontId="35" fillId="5" borderId="1" xfId="0" applyNumberFormat="1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1" fontId="13" fillId="14" borderId="1" xfId="0" applyNumberFormat="1" applyFont="1" applyFill="1" applyBorder="1" applyAlignment="1">
      <alignment horizontal="center" vertical="center" wrapText="1"/>
    </xf>
    <xf numFmtId="4" fontId="14" fillId="14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3" fillId="14" borderId="1" xfId="0" applyNumberFormat="1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/>
    </xf>
    <xf numFmtId="1" fontId="10" fillId="14" borderId="1" xfId="0" applyNumberFormat="1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3" fontId="24" fillId="1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/>
    </xf>
    <xf numFmtId="1" fontId="9" fillId="14" borderId="1" xfId="0" applyNumberFormat="1" applyFont="1" applyFill="1" applyBorder="1" applyAlignment="1">
      <alignment horizontal="center" vertical="center"/>
    </xf>
    <xf numFmtId="3" fontId="12" fillId="14" borderId="1" xfId="3" applyNumberFormat="1" applyFont="1" applyFill="1" applyBorder="1" applyAlignment="1">
      <alignment horizontal="center" vertical="center"/>
    </xf>
    <xf numFmtId="3" fontId="13" fillId="1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4" fillId="5" borderId="5" xfId="0" applyNumberFormat="1" applyFont="1" applyFill="1" applyBorder="1" applyAlignment="1">
      <alignment horizontal="center" vertical="center" wrapText="1"/>
    </xf>
    <xf numFmtId="164" fontId="14" fillId="5" borderId="7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right" vertical="center"/>
    </xf>
    <xf numFmtId="0" fontId="11" fillId="5" borderId="4" xfId="0" applyFont="1" applyFill="1" applyBorder="1" applyAlignment="1">
      <alignment horizontal="center" vertical="center" wrapText="1"/>
    </xf>
    <xf numFmtId="4" fontId="10" fillId="5" borderId="2" xfId="0" applyNumberFormat="1" applyFont="1" applyFill="1" applyBorder="1" applyAlignment="1">
      <alignment horizontal="center" vertical="center" wrapText="1"/>
    </xf>
    <xf numFmtId="4" fontId="10" fillId="5" borderId="3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1" fontId="10" fillId="5" borderId="3" xfId="0" applyNumberFormat="1" applyFont="1" applyFill="1" applyBorder="1" applyAlignment="1">
      <alignment horizontal="center" vertical="center"/>
    </xf>
    <xf numFmtId="0" fontId="25" fillId="7" borderId="16" xfId="4" applyFont="1" applyFill="1" applyBorder="1" applyAlignment="1">
      <alignment horizontal="center" vertical="top"/>
    </xf>
    <xf numFmtId="0" fontId="25" fillId="7" borderId="17" xfId="4" applyFont="1" applyFill="1" applyBorder="1" applyAlignment="1">
      <alignment horizontal="center" vertical="top"/>
    </xf>
    <xf numFmtId="0" fontId="25" fillId="7" borderId="0" xfId="4" applyFont="1" applyFill="1" applyAlignment="1">
      <alignment horizontal="center" vertical="top"/>
    </xf>
    <xf numFmtId="0" fontId="25" fillId="7" borderId="19" xfId="4" applyFont="1" applyFill="1" applyBorder="1" applyAlignment="1">
      <alignment horizontal="center" vertical="top"/>
    </xf>
    <xf numFmtId="0" fontId="25" fillId="7" borderId="21" xfId="4" applyFont="1" applyFill="1" applyBorder="1" applyAlignment="1">
      <alignment horizontal="center" vertical="top"/>
    </xf>
    <xf numFmtId="0" fontId="25" fillId="7" borderId="16" xfId="4" applyFont="1" applyFill="1" applyBorder="1" applyAlignment="1">
      <alignment horizontal="center" vertical="center"/>
    </xf>
    <xf numFmtId="0" fontId="25" fillId="7" borderId="17" xfId="4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</cellXfs>
  <cellStyles count="12">
    <cellStyle name="Excel Built-in Normal" xfId="4" xr:uid="{00000000-0005-0000-0000-000000000000}"/>
    <cellStyle name="Excel Built-in Normal 1" xfId="10" xr:uid="{00000000-0005-0000-0000-000001000000}"/>
    <cellStyle name="Excel Built-in Normal 2" xfId="9" xr:uid="{00000000-0005-0000-0000-000002000000}"/>
    <cellStyle name="Excel Built-in Normal 3" xfId="8" xr:uid="{00000000-0005-0000-0000-000003000000}"/>
    <cellStyle name="Обычный" xfId="0" builtinId="0"/>
    <cellStyle name="Обычный 10" xfId="11" xr:uid="{00000000-0005-0000-0000-000005000000}"/>
    <cellStyle name="Обычный 3" xfId="1" xr:uid="{00000000-0005-0000-0000-000006000000}"/>
    <cellStyle name="Обычный 4" xfId="3" xr:uid="{00000000-0005-0000-0000-000007000000}"/>
    <cellStyle name="Обычный 5" xfId="2" xr:uid="{00000000-0005-0000-0000-000008000000}"/>
    <cellStyle name="Обычный 6" xfId="7" xr:uid="{00000000-0005-0000-0000-000009000000}"/>
    <cellStyle name="Обычный 7" xfId="6" xr:uid="{00000000-0005-0000-0000-00000A000000}"/>
    <cellStyle name="Обычный 9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workbookViewId="0">
      <selection activeCell="A2" sqref="A2:L2"/>
    </sheetView>
  </sheetViews>
  <sheetFormatPr defaultRowHeight="15" x14ac:dyDescent="0.25"/>
  <cols>
    <col min="2" max="2" width="36.42578125" customWidth="1"/>
  </cols>
  <sheetData>
    <row r="1" spans="1:12" x14ac:dyDescent="0.25">
      <c r="A1" s="188" t="s">
        <v>198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2" ht="48" customHeight="1" x14ac:dyDescent="0.25">
      <c r="A2" s="189" t="s">
        <v>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x14ac:dyDescent="0.25">
      <c r="A3" s="190" t="s">
        <v>0</v>
      </c>
      <c r="B3" s="191" t="s">
        <v>1</v>
      </c>
      <c r="C3" s="192" t="s">
        <v>2</v>
      </c>
      <c r="D3" s="193" t="s">
        <v>3</v>
      </c>
      <c r="E3" s="193" t="s">
        <v>4</v>
      </c>
      <c r="F3" s="193" t="s">
        <v>5</v>
      </c>
      <c r="G3" s="194" t="s">
        <v>6</v>
      </c>
      <c r="H3" s="195"/>
      <c r="I3" s="194" t="s">
        <v>7</v>
      </c>
      <c r="J3" s="195"/>
      <c r="K3" s="196" t="s">
        <v>8</v>
      </c>
      <c r="L3" s="196"/>
    </row>
    <row r="4" spans="1:12" ht="38.25" x14ac:dyDescent="0.25">
      <c r="A4" s="190"/>
      <c r="B4" s="191"/>
      <c r="C4" s="192"/>
      <c r="D4" s="193"/>
      <c r="E4" s="193"/>
      <c r="F4" s="193"/>
      <c r="G4" s="1" t="s">
        <v>9</v>
      </c>
      <c r="H4" s="2" t="s">
        <v>10</v>
      </c>
      <c r="I4" s="3" t="s">
        <v>9</v>
      </c>
      <c r="J4" s="2" t="s">
        <v>10</v>
      </c>
      <c r="K4" s="1" t="s">
        <v>9</v>
      </c>
      <c r="L4" s="2" t="s">
        <v>10</v>
      </c>
    </row>
    <row r="5" spans="1:12" x14ac:dyDescent="0.25">
      <c r="A5" s="4">
        <v>1</v>
      </c>
      <c r="B5" s="5" t="s">
        <v>11</v>
      </c>
      <c r="C5" s="6"/>
      <c r="D5" s="6"/>
      <c r="E5" s="6"/>
      <c r="F5" s="6"/>
      <c r="G5" s="6"/>
      <c r="H5" s="6"/>
      <c r="I5" s="7"/>
      <c r="J5" s="6"/>
      <c r="K5" s="6"/>
      <c r="L5" s="6"/>
    </row>
    <row r="6" spans="1:12" ht="25.5" x14ac:dyDescent="0.25">
      <c r="A6" s="8" t="s">
        <v>12</v>
      </c>
      <c r="B6" s="9" t="s">
        <v>13</v>
      </c>
      <c r="C6" s="10" t="s">
        <v>14</v>
      </c>
      <c r="D6" s="11">
        <v>4808</v>
      </c>
      <c r="E6" s="11">
        <v>4723</v>
      </c>
      <c r="F6" s="11">
        <v>5192</v>
      </c>
      <c r="G6" s="12">
        <v>4837</v>
      </c>
      <c r="H6" s="11">
        <v>4851</v>
      </c>
      <c r="I6" s="13">
        <v>4813</v>
      </c>
      <c r="J6" s="11">
        <v>4841</v>
      </c>
      <c r="K6" s="12">
        <v>4789</v>
      </c>
      <c r="L6" s="11">
        <v>4803</v>
      </c>
    </row>
    <row r="7" spans="1:12" x14ac:dyDescent="0.25">
      <c r="A7" s="14" t="s">
        <v>15</v>
      </c>
      <c r="B7" s="5" t="s">
        <v>16</v>
      </c>
      <c r="C7" s="6"/>
      <c r="D7" s="6"/>
      <c r="E7" s="6"/>
      <c r="F7" s="6"/>
      <c r="G7" s="6"/>
      <c r="H7" s="6"/>
      <c r="I7" s="7"/>
      <c r="J7" s="6"/>
      <c r="K7" s="6"/>
      <c r="L7" s="6"/>
    </row>
    <row r="8" spans="1:12" ht="38.25" x14ac:dyDescent="0.25">
      <c r="A8" s="8" t="s">
        <v>17</v>
      </c>
      <c r="B8" s="15" t="s">
        <v>18</v>
      </c>
      <c r="C8" s="2" t="s">
        <v>19</v>
      </c>
      <c r="D8" s="11">
        <v>1354</v>
      </c>
      <c r="E8" s="11">
        <v>1440</v>
      </c>
      <c r="F8" s="11">
        <v>1564</v>
      </c>
      <c r="G8" s="12">
        <v>1689</v>
      </c>
      <c r="H8" s="11">
        <v>1720</v>
      </c>
      <c r="I8" s="13">
        <v>1789</v>
      </c>
      <c r="J8" s="11">
        <v>1840</v>
      </c>
      <c r="K8" s="12">
        <v>1950</v>
      </c>
      <c r="L8" s="11">
        <v>1950</v>
      </c>
    </row>
    <row r="9" spans="1:12" ht="63.75" x14ac:dyDescent="0.25">
      <c r="A9" s="8" t="s">
        <v>20</v>
      </c>
      <c r="B9" s="9" t="s">
        <v>21</v>
      </c>
      <c r="C9" s="10" t="s">
        <v>22</v>
      </c>
      <c r="D9" s="11">
        <v>29171</v>
      </c>
      <c r="E9" s="11">
        <v>32814.9</v>
      </c>
      <c r="F9" s="11">
        <v>37226.199999999997</v>
      </c>
      <c r="G9" s="12">
        <v>39459.800000000003</v>
      </c>
      <c r="H9" s="11">
        <v>40204.300000000003</v>
      </c>
      <c r="I9" s="13">
        <v>41775.9</v>
      </c>
      <c r="J9" s="11">
        <v>43219.6</v>
      </c>
      <c r="K9" s="12">
        <v>43864.7</v>
      </c>
      <c r="L9" s="11">
        <v>46028.9</v>
      </c>
    </row>
    <row r="10" spans="1:12" ht="38.25" x14ac:dyDescent="0.25">
      <c r="A10" s="8" t="s">
        <v>23</v>
      </c>
      <c r="B10" s="9" t="s">
        <v>24</v>
      </c>
      <c r="C10" s="10" t="s">
        <v>25</v>
      </c>
      <c r="D10" s="11">
        <v>4</v>
      </c>
      <c r="E10" s="11">
        <v>3.6</v>
      </c>
      <c r="F10" s="11">
        <v>3.4</v>
      </c>
      <c r="G10" s="12">
        <v>3.4</v>
      </c>
      <c r="H10" s="12">
        <v>3.5</v>
      </c>
      <c r="I10" s="12">
        <v>3.4</v>
      </c>
      <c r="J10" s="12">
        <v>3.5</v>
      </c>
      <c r="K10" s="12">
        <v>3.4</v>
      </c>
      <c r="L10" s="12">
        <v>3.5</v>
      </c>
    </row>
    <row r="11" spans="1:12" x14ac:dyDescent="0.25">
      <c r="A11" s="16" t="s">
        <v>26</v>
      </c>
      <c r="B11" s="17" t="s">
        <v>11</v>
      </c>
      <c r="C11" s="18"/>
      <c r="D11" s="19"/>
      <c r="E11" s="19"/>
      <c r="F11" s="19"/>
      <c r="G11" s="20"/>
      <c r="H11" s="21"/>
      <c r="I11" s="22"/>
      <c r="J11" s="21"/>
      <c r="K11" s="20"/>
      <c r="L11" s="21"/>
    </row>
    <row r="12" spans="1:12" ht="25.5" x14ac:dyDescent="0.25">
      <c r="A12" s="8" t="s">
        <v>27</v>
      </c>
      <c r="B12" s="9" t="s">
        <v>28</v>
      </c>
      <c r="C12" s="10" t="s">
        <v>25</v>
      </c>
      <c r="D12" s="23">
        <v>17.978000000000002</v>
      </c>
      <c r="E12" s="23">
        <v>20.367999999999999</v>
      </c>
      <c r="F12" s="23">
        <v>20.181999999999999</v>
      </c>
      <c r="G12" s="23">
        <v>20.030999999999999</v>
      </c>
      <c r="H12" s="23">
        <v>20.067</v>
      </c>
      <c r="I12" s="24">
        <v>19903</v>
      </c>
      <c r="J12" s="23">
        <v>19965</v>
      </c>
      <c r="K12" s="23">
        <v>19775</v>
      </c>
      <c r="L12" s="23">
        <v>19863</v>
      </c>
    </row>
    <row r="13" spans="1:12" x14ac:dyDescent="0.25">
      <c r="A13" s="8" t="s">
        <v>29</v>
      </c>
      <c r="B13" s="9" t="s">
        <v>30</v>
      </c>
      <c r="C13" s="10" t="s">
        <v>31</v>
      </c>
      <c r="D13" s="23">
        <v>17.978000000000002</v>
      </c>
      <c r="E13" s="23">
        <v>20.367999999999999</v>
      </c>
      <c r="F13" s="23">
        <v>20.181999999999999</v>
      </c>
      <c r="G13" s="23">
        <v>20.030999999999999</v>
      </c>
      <c r="H13" s="23">
        <v>20.067</v>
      </c>
      <c r="I13" s="24">
        <v>19903</v>
      </c>
      <c r="J13" s="23">
        <v>19965</v>
      </c>
      <c r="K13" s="23">
        <v>19775</v>
      </c>
      <c r="L13" s="23">
        <v>19863</v>
      </c>
    </row>
    <row r="14" spans="1:12" x14ac:dyDescent="0.25">
      <c r="A14" s="14" t="s">
        <v>32</v>
      </c>
      <c r="B14" s="5" t="s">
        <v>33</v>
      </c>
      <c r="C14" s="25"/>
      <c r="D14" s="26"/>
      <c r="E14" s="26"/>
      <c r="F14" s="26"/>
      <c r="G14" s="26"/>
      <c r="H14" s="26"/>
      <c r="I14" s="27"/>
      <c r="J14" s="26"/>
      <c r="K14" s="26"/>
      <c r="L14" s="26"/>
    </row>
    <row r="15" spans="1:12" ht="63.75" x14ac:dyDescent="0.25">
      <c r="A15" s="8" t="s">
        <v>34</v>
      </c>
      <c r="B15" s="9" t="s">
        <v>35</v>
      </c>
      <c r="C15" s="2" t="s">
        <v>19</v>
      </c>
      <c r="D15" s="23">
        <v>185</v>
      </c>
      <c r="E15" s="23">
        <v>187.1</v>
      </c>
      <c r="F15" s="23">
        <v>187.5</v>
      </c>
      <c r="G15" s="23">
        <v>183.7</v>
      </c>
      <c r="H15" s="23">
        <v>191.2</v>
      </c>
      <c r="I15" s="24">
        <v>188.7</v>
      </c>
      <c r="J15" s="23">
        <v>194.4</v>
      </c>
      <c r="K15" s="23">
        <v>192.6</v>
      </c>
      <c r="L15" s="23">
        <v>197.7</v>
      </c>
    </row>
    <row r="16" spans="1:12" ht="76.5" x14ac:dyDescent="0.25">
      <c r="A16" s="8" t="s">
        <v>36</v>
      </c>
      <c r="B16" s="28" t="s">
        <v>37</v>
      </c>
      <c r="C16" s="2" t="s">
        <v>38</v>
      </c>
      <c r="D16" s="23">
        <v>129</v>
      </c>
      <c r="E16" s="23">
        <v>102</v>
      </c>
      <c r="F16" s="23">
        <v>100.2</v>
      </c>
      <c r="G16" s="23">
        <v>98</v>
      </c>
      <c r="H16" s="23">
        <v>102</v>
      </c>
      <c r="I16" s="24">
        <v>98.7</v>
      </c>
      <c r="J16" s="23">
        <v>101.7</v>
      </c>
      <c r="K16" s="23">
        <v>99.1</v>
      </c>
      <c r="L16" s="23">
        <v>101.7</v>
      </c>
    </row>
    <row r="17" spans="1:12" x14ac:dyDescent="0.25">
      <c r="A17" s="14" t="s">
        <v>39</v>
      </c>
      <c r="B17" s="5" t="s">
        <v>40</v>
      </c>
      <c r="C17" s="25"/>
      <c r="D17" s="25"/>
      <c r="E17" s="25"/>
      <c r="F17" s="25"/>
      <c r="G17" s="25"/>
      <c r="H17" s="25"/>
      <c r="I17" s="29"/>
      <c r="J17" s="25"/>
      <c r="K17" s="25"/>
      <c r="L17" s="25"/>
    </row>
    <row r="18" spans="1:12" x14ac:dyDescent="0.25">
      <c r="A18" s="8" t="s">
        <v>41</v>
      </c>
      <c r="B18" s="9" t="s">
        <v>42</v>
      </c>
      <c r="C18" s="2" t="s">
        <v>19</v>
      </c>
      <c r="D18" s="23">
        <v>1579</v>
      </c>
      <c r="E18" s="23">
        <v>2095</v>
      </c>
      <c r="F18" s="23">
        <v>1885</v>
      </c>
      <c r="G18" s="23">
        <v>1917</v>
      </c>
      <c r="H18" s="23">
        <v>1932</v>
      </c>
      <c r="I18" s="24">
        <v>1961</v>
      </c>
      <c r="J18" s="23">
        <v>1980</v>
      </c>
      <c r="K18" s="23">
        <v>2020</v>
      </c>
      <c r="L18" s="23">
        <v>2039</v>
      </c>
    </row>
    <row r="19" spans="1:12" ht="76.5" x14ac:dyDescent="0.25">
      <c r="A19" s="8" t="s">
        <v>43</v>
      </c>
      <c r="B19" s="28" t="s">
        <v>44</v>
      </c>
      <c r="C19" s="2" t="s">
        <v>38</v>
      </c>
      <c r="D19" s="23">
        <v>105</v>
      </c>
      <c r="E19" s="23">
        <v>133</v>
      </c>
      <c r="F19" s="23">
        <v>90</v>
      </c>
      <c r="G19" s="23">
        <v>101.7</v>
      </c>
      <c r="H19" s="23">
        <v>102.5</v>
      </c>
      <c r="I19" s="24">
        <v>101.5</v>
      </c>
      <c r="J19" s="23">
        <v>102.5</v>
      </c>
      <c r="K19" s="23">
        <v>102</v>
      </c>
      <c r="L19" s="23">
        <v>103</v>
      </c>
    </row>
    <row r="20" spans="1:12" x14ac:dyDescent="0.25">
      <c r="A20" s="14" t="s">
        <v>45</v>
      </c>
      <c r="B20" s="5" t="s">
        <v>46</v>
      </c>
      <c r="C20" s="25"/>
      <c r="D20" s="25"/>
      <c r="E20" s="25"/>
      <c r="F20" s="25"/>
      <c r="G20" s="25"/>
      <c r="H20" s="25"/>
      <c r="I20" s="29"/>
      <c r="J20" s="25"/>
      <c r="K20" s="25"/>
      <c r="L20" s="25"/>
    </row>
    <row r="21" spans="1:12" ht="25.5" x14ac:dyDescent="0.25">
      <c r="A21" s="8" t="s">
        <v>47</v>
      </c>
      <c r="B21" s="9" t="s">
        <v>48</v>
      </c>
      <c r="C21" s="2" t="s">
        <v>19</v>
      </c>
      <c r="D21" s="23">
        <v>1030</v>
      </c>
      <c r="E21" s="23">
        <v>1320</v>
      </c>
      <c r="F21" s="23">
        <v>1346</v>
      </c>
      <c r="G21" s="23">
        <v>1373</v>
      </c>
      <c r="H21" s="23">
        <v>1386</v>
      </c>
      <c r="I21" s="24">
        <v>1400</v>
      </c>
      <c r="J21" s="23">
        <v>1428</v>
      </c>
      <c r="K21" s="23">
        <v>1428</v>
      </c>
      <c r="L21" s="23">
        <v>1471</v>
      </c>
    </row>
    <row r="22" spans="1:12" ht="63.75" x14ac:dyDescent="0.25">
      <c r="A22" s="8" t="s">
        <v>49</v>
      </c>
      <c r="B22" s="28" t="s">
        <v>50</v>
      </c>
      <c r="C22" s="2" t="s">
        <v>51</v>
      </c>
      <c r="D22" s="23">
        <v>97</v>
      </c>
      <c r="E22" s="23">
        <v>128</v>
      </c>
      <c r="F22" s="23">
        <v>101</v>
      </c>
      <c r="G22" s="23">
        <v>101</v>
      </c>
      <c r="H22" s="23">
        <v>103</v>
      </c>
      <c r="I22" s="24">
        <v>102</v>
      </c>
      <c r="J22" s="23">
        <v>103</v>
      </c>
      <c r="K22" s="23">
        <v>102</v>
      </c>
      <c r="L22" s="23">
        <v>103</v>
      </c>
    </row>
    <row r="23" spans="1:12" ht="25.5" x14ac:dyDescent="0.25">
      <c r="A23" s="8" t="s">
        <v>52</v>
      </c>
      <c r="B23" s="9" t="s">
        <v>53</v>
      </c>
      <c r="C23" s="2" t="s">
        <v>19</v>
      </c>
      <c r="D23" s="23">
        <v>296</v>
      </c>
      <c r="E23" s="23">
        <v>370</v>
      </c>
      <c r="F23" s="23">
        <v>425</v>
      </c>
      <c r="G23" s="23">
        <v>456</v>
      </c>
      <c r="H23" s="23">
        <v>458</v>
      </c>
      <c r="I23" s="24">
        <v>492</v>
      </c>
      <c r="J23" s="23">
        <v>492</v>
      </c>
      <c r="K23" s="23">
        <v>525</v>
      </c>
      <c r="L23" s="23">
        <v>531</v>
      </c>
    </row>
    <row r="24" spans="1:12" ht="63.75" x14ac:dyDescent="0.25">
      <c r="A24" s="8" t="s">
        <v>54</v>
      </c>
      <c r="B24" s="28" t="s">
        <v>50</v>
      </c>
      <c r="C24" s="2" t="s">
        <v>51</v>
      </c>
      <c r="D24" s="23">
        <v>226</v>
      </c>
      <c r="E24" s="23">
        <v>125</v>
      </c>
      <c r="F24" s="23">
        <v>105.7</v>
      </c>
      <c r="G24" s="23">
        <v>103.1</v>
      </c>
      <c r="H24" s="23">
        <v>103.6</v>
      </c>
      <c r="I24" s="24">
        <v>103.3</v>
      </c>
      <c r="J24" s="23">
        <v>103.8</v>
      </c>
      <c r="K24" s="23">
        <v>103.4</v>
      </c>
      <c r="L24" s="23">
        <v>104.4</v>
      </c>
    </row>
    <row r="25" spans="1:12" x14ac:dyDescent="0.25">
      <c r="A25" s="14" t="s">
        <v>55</v>
      </c>
      <c r="B25" s="5" t="s">
        <v>56</v>
      </c>
      <c r="C25" s="6"/>
      <c r="D25" s="25"/>
      <c r="E25" s="25"/>
      <c r="F25" s="25"/>
      <c r="G25" s="25"/>
      <c r="H25" s="25"/>
      <c r="I25" s="29"/>
      <c r="J25" s="25"/>
      <c r="K25" s="25"/>
      <c r="L25" s="25"/>
    </row>
    <row r="26" spans="1:12" ht="38.25" x14ac:dyDescent="0.25">
      <c r="A26" s="8" t="s">
        <v>57</v>
      </c>
      <c r="B26" s="9" t="s">
        <v>58</v>
      </c>
      <c r="C26" s="2" t="s">
        <v>19</v>
      </c>
      <c r="D26" s="23">
        <v>508</v>
      </c>
      <c r="E26" s="23">
        <v>503</v>
      </c>
      <c r="F26" s="23">
        <v>498</v>
      </c>
      <c r="G26" s="23">
        <v>509</v>
      </c>
      <c r="H26" s="23">
        <v>503</v>
      </c>
      <c r="I26" s="24">
        <v>511</v>
      </c>
      <c r="J26" s="23">
        <v>506</v>
      </c>
      <c r="K26" s="23">
        <v>513</v>
      </c>
      <c r="L26" s="23">
        <v>508</v>
      </c>
    </row>
    <row r="27" spans="1:12" ht="51" x14ac:dyDescent="0.25">
      <c r="A27" s="8" t="s">
        <v>59</v>
      </c>
      <c r="B27" s="28" t="s">
        <v>50</v>
      </c>
      <c r="C27" s="2" t="s">
        <v>60</v>
      </c>
      <c r="D27" s="23">
        <v>81</v>
      </c>
      <c r="E27" s="23">
        <v>99</v>
      </c>
      <c r="F27" s="23">
        <v>99</v>
      </c>
      <c r="G27" s="23">
        <v>101.3</v>
      </c>
      <c r="H27" s="23">
        <v>101</v>
      </c>
      <c r="I27" s="24">
        <v>100.5</v>
      </c>
      <c r="J27" s="23">
        <v>100.5</v>
      </c>
      <c r="K27" s="23">
        <v>100.5</v>
      </c>
      <c r="L27" s="23">
        <v>100.5</v>
      </c>
    </row>
    <row r="28" spans="1:12" ht="42.75" x14ac:dyDescent="0.25">
      <c r="A28" s="14" t="s">
        <v>61</v>
      </c>
      <c r="B28" s="30" t="s">
        <v>62</v>
      </c>
      <c r="C28" s="6"/>
      <c r="D28" s="25"/>
      <c r="E28" s="25"/>
      <c r="F28" s="25"/>
      <c r="G28" s="25"/>
      <c r="H28" s="25"/>
      <c r="I28" s="29"/>
      <c r="J28" s="25"/>
      <c r="K28" s="25"/>
      <c r="L28" s="25"/>
    </row>
    <row r="29" spans="1:12" ht="25.5" x14ac:dyDescent="0.25">
      <c r="A29" s="31" t="s">
        <v>63</v>
      </c>
      <c r="B29" s="32" t="s">
        <v>64</v>
      </c>
      <c r="C29" s="10" t="s">
        <v>65</v>
      </c>
      <c r="D29" s="11">
        <v>63</v>
      </c>
      <c r="E29" s="11">
        <v>63</v>
      </c>
      <c r="F29" s="11">
        <v>58</v>
      </c>
      <c r="G29" s="11">
        <v>58</v>
      </c>
      <c r="H29" s="11">
        <v>59</v>
      </c>
      <c r="I29" s="33">
        <v>59</v>
      </c>
      <c r="J29" s="11">
        <v>60</v>
      </c>
      <c r="K29" s="11">
        <v>60</v>
      </c>
      <c r="L29" s="11">
        <v>61</v>
      </c>
    </row>
    <row r="30" spans="1:12" x14ac:dyDescent="0.25">
      <c r="A30" s="31" t="s">
        <v>66</v>
      </c>
      <c r="B30" s="32" t="s">
        <v>67</v>
      </c>
      <c r="C30" s="10" t="s">
        <v>65</v>
      </c>
      <c r="D30" s="23">
        <v>6</v>
      </c>
      <c r="E30" s="23">
        <v>6</v>
      </c>
      <c r="F30" s="23">
        <v>7</v>
      </c>
      <c r="G30" s="23">
        <v>7</v>
      </c>
      <c r="H30" s="23">
        <v>7</v>
      </c>
      <c r="I30" s="23">
        <v>7</v>
      </c>
      <c r="J30" s="23">
        <v>7</v>
      </c>
      <c r="K30" s="23">
        <v>7</v>
      </c>
      <c r="L30" s="23">
        <v>7</v>
      </c>
    </row>
    <row r="31" spans="1:12" ht="51" x14ac:dyDescent="0.25">
      <c r="A31" s="31" t="s">
        <v>68</v>
      </c>
      <c r="B31" s="32" t="s">
        <v>69</v>
      </c>
      <c r="C31" s="10" t="s">
        <v>14</v>
      </c>
      <c r="D31" s="23">
        <v>848</v>
      </c>
      <c r="E31" s="23">
        <v>803</v>
      </c>
      <c r="F31" s="23">
        <v>779</v>
      </c>
      <c r="G31" s="23">
        <v>740</v>
      </c>
      <c r="H31" s="23">
        <v>755</v>
      </c>
      <c r="I31" s="24">
        <v>703</v>
      </c>
      <c r="J31" s="23">
        <v>732</v>
      </c>
      <c r="K31" s="23">
        <v>668</v>
      </c>
      <c r="L31" s="23">
        <v>710</v>
      </c>
    </row>
    <row r="32" spans="1:12" ht="38.25" x14ac:dyDescent="0.25">
      <c r="A32" s="31" t="s">
        <v>70</v>
      </c>
      <c r="B32" s="32" t="s">
        <v>71</v>
      </c>
      <c r="C32" s="10" t="s">
        <v>14</v>
      </c>
      <c r="D32" s="23">
        <v>1249</v>
      </c>
      <c r="E32" s="23">
        <v>1174</v>
      </c>
      <c r="F32" s="23">
        <v>1138</v>
      </c>
      <c r="G32" s="23">
        <v>1081</v>
      </c>
      <c r="H32" s="23">
        <v>1104</v>
      </c>
      <c r="I32" s="24">
        <v>1027</v>
      </c>
      <c r="J32" s="23">
        <v>1071</v>
      </c>
      <c r="K32" s="23">
        <v>976</v>
      </c>
      <c r="L32" s="23">
        <v>1039</v>
      </c>
    </row>
  </sheetData>
  <mergeCells count="11">
    <mergeCell ref="A1:L1"/>
    <mergeCell ref="A2:L2"/>
    <mergeCell ref="A3:A4"/>
    <mergeCell ref="B3:B4"/>
    <mergeCell ref="C3:C4"/>
    <mergeCell ref="D3:D4"/>
    <mergeCell ref="E3:E4"/>
    <mergeCell ref="F3:F4"/>
    <mergeCell ref="G3:H3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95" fitToHeight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51"/>
  <sheetViews>
    <sheetView tabSelected="1" topLeftCell="A40" workbookViewId="0">
      <selection activeCell="N12" sqref="N12"/>
    </sheetView>
  </sheetViews>
  <sheetFormatPr defaultRowHeight="15.75" x14ac:dyDescent="0.25"/>
  <cols>
    <col min="1" max="1" width="37.7109375" style="175" customWidth="1"/>
    <col min="2" max="2" width="10.7109375" style="175" customWidth="1"/>
    <col min="3" max="6" width="17" style="109" customWidth="1"/>
    <col min="7" max="13" width="14.7109375" style="61" customWidth="1"/>
    <col min="14" max="15" width="15.140625" style="110" customWidth="1"/>
  </cols>
  <sheetData>
    <row r="1" spans="1:15" x14ac:dyDescent="0.25">
      <c r="A1" s="199" t="s">
        <v>73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5" ht="22.5" x14ac:dyDescent="0.25">
      <c r="A2" s="200" t="s">
        <v>74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15" ht="47.25" x14ac:dyDescent="0.25">
      <c r="A3" s="34" t="s">
        <v>75</v>
      </c>
      <c r="B3" s="35" t="s">
        <v>76</v>
      </c>
      <c r="C3" s="36">
        <v>2017</v>
      </c>
      <c r="D3" s="36">
        <v>2018</v>
      </c>
      <c r="E3" s="36">
        <v>2019</v>
      </c>
      <c r="F3" s="36">
        <v>2020</v>
      </c>
      <c r="G3" s="37">
        <v>2021</v>
      </c>
      <c r="H3" s="37">
        <v>2022</v>
      </c>
      <c r="I3" s="37" t="s">
        <v>77</v>
      </c>
      <c r="J3" s="37" t="s">
        <v>78</v>
      </c>
      <c r="K3" s="37" t="s">
        <v>79</v>
      </c>
      <c r="L3" s="176" t="s">
        <v>80</v>
      </c>
      <c r="M3" s="176" t="s">
        <v>81</v>
      </c>
      <c r="N3" s="37" t="s">
        <v>82</v>
      </c>
      <c r="O3" s="38" t="s">
        <v>83</v>
      </c>
    </row>
    <row r="4" spans="1:15" x14ac:dyDescent="0.25">
      <c r="A4" s="39" t="s">
        <v>84</v>
      </c>
      <c r="B4" s="40" t="s">
        <v>85</v>
      </c>
      <c r="C4" s="41">
        <v>52269</v>
      </c>
      <c r="D4" s="41">
        <v>50122</v>
      </c>
      <c r="E4" s="41">
        <f>SUM(E13)</f>
        <v>59602</v>
      </c>
      <c r="F4" s="41">
        <f>SUM(F13)</f>
        <v>64018.400000000001</v>
      </c>
      <c r="G4" s="41">
        <f>SUM(G13)</f>
        <v>86445</v>
      </c>
      <c r="H4" s="41">
        <f>SUM(H13)</f>
        <v>94980</v>
      </c>
      <c r="I4" s="41">
        <f t="shared" ref="I4:J4" si="0">SUM(I13)</f>
        <v>57594</v>
      </c>
      <c r="J4" s="41">
        <f t="shared" si="0"/>
        <v>65954</v>
      </c>
      <c r="K4" s="42">
        <f>SUM(J4/I4*100)</f>
        <v>114.515400909817</v>
      </c>
      <c r="L4" s="177">
        <f t="shared" ref="L4" si="1">SUM(L13)</f>
        <v>99800</v>
      </c>
      <c r="M4" s="177">
        <f>SUM(L4/H4*100)</f>
        <v>105.07475257949042</v>
      </c>
      <c r="N4" s="41">
        <v>31777</v>
      </c>
      <c r="O4" s="43">
        <v>54.8</v>
      </c>
    </row>
    <row r="5" spans="1:15" x14ac:dyDescent="0.25">
      <c r="A5" s="44" t="s">
        <v>86</v>
      </c>
      <c r="B5" s="40" t="s">
        <v>85</v>
      </c>
      <c r="C5" s="41">
        <v>260</v>
      </c>
      <c r="D5" s="41">
        <v>1599</v>
      </c>
      <c r="E5" s="41">
        <v>20650</v>
      </c>
      <c r="F5" s="41">
        <f>SUM(F51)</f>
        <v>26000</v>
      </c>
      <c r="G5" s="41">
        <f>SUM(G51)</f>
        <v>34556</v>
      </c>
      <c r="H5" s="41">
        <f>SUM(H51)</f>
        <v>17267</v>
      </c>
      <c r="I5" s="41">
        <v>0</v>
      </c>
      <c r="J5" s="41">
        <f>SUM(J51)</f>
        <v>19846</v>
      </c>
      <c r="K5" s="42" t="e">
        <f t="shared" ref="K5:K9" si="2">SUM(J5/I5*100)</f>
        <v>#DIV/0!</v>
      </c>
      <c r="L5" s="177">
        <f>SUM(L51)</f>
        <v>26400</v>
      </c>
      <c r="M5" s="177">
        <f>SUM(L5/H5*100)</f>
        <v>152.89280129727226</v>
      </c>
      <c r="N5" s="41">
        <v>20000</v>
      </c>
      <c r="O5" s="43">
        <v>10</v>
      </c>
    </row>
    <row r="6" spans="1:15" x14ac:dyDescent="0.25">
      <c r="A6" s="39" t="s">
        <v>87</v>
      </c>
      <c r="B6" s="40" t="s">
        <v>85</v>
      </c>
      <c r="C6" s="41">
        <v>21789</v>
      </c>
      <c r="D6" s="41">
        <v>21389</v>
      </c>
      <c r="E6" s="41">
        <f t="shared" ref="E6:J6" si="3">SUM(E27)</f>
        <v>21161</v>
      </c>
      <c r="F6" s="41">
        <f t="shared" si="3"/>
        <v>23412</v>
      </c>
      <c r="G6" s="41">
        <f t="shared" si="3"/>
        <v>22610</v>
      </c>
      <c r="H6" s="41">
        <f t="shared" si="3"/>
        <v>21283</v>
      </c>
      <c r="I6" s="41">
        <f t="shared" si="3"/>
        <v>13920</v>
      </c>
      <c r="J6" s="41">
        <f t="shared" si="3"/>
        <v>12941</v>
      </c>
      <c r="K6" s="42">
        <f t="shared" si="2"/>
        <v>92.966954022988503</v>
      </c>
      <c r="L6" s="177">
        <f t="shared" ref="L6" si="4">SUM(L27)</f>
        <v>20386</v>
      </c>
      <c r="M6" s="177">
        <f t="shared" ref="M6:M8" si="5">SUM(L6/H6*100)</f>
        <v>95.785368604050177</v>
      </c>
      <c r="N6" s="41">
        <v>24400</v>
      </c>
      <c r="O6" s="43">
        <v>17</v>
      </c>
    </row>
    <row r="7" spans="1:15" x14ac:dyDescent="0.25">
      <c r="A7" s="39" t="s">
        <v>88</v>
      </c>
      <c r="B7" s="40" t="s">
        <v>85</v>
      </c>
      <c r="C7" s="41">
        <v>28523</v>
      </c>
      <c r="D7" s="41">
        <v>31020</v>
      </c>
      <c r="E7" s="41">
        <f t="shared" ref="E7:J7" si="6">SUM(E35)</f>
        <v>31584</v>
      </c>
      <c r="F7" s="41">
        <f t="shared" si="6"/>
        <v>22416</v>
      </c>
      <c r="G7" s="41">
        <f t="shared" si="6"/>
        <v>24671</v>
      </c>
      <c r="H7" s="41">
        <f t="shared" si="6"/>
        <v>36677</v>
      </c>
      <c r="I7" s="41">
        <f t="shared" si="6"/>
        <v>27844</v>
      </c>
      <c r="J7" s="41">
        <f t="shared" si="6"/>
        <v>28522</v>
      </c>
      <c r="K7" s="42">
        <f t="shared" si="2"/>
        <v>102.43499497198678</v>
      </c>
      <c r="L7" s="177">
        <f t="shared" ref="L7" si="7">SUM(L35)</f>
        <v>41000</v>
      </c>
      <c r="M7" s="177">
        <f t="shared" si="5"/>
        <v>111.78667829975188</v>
      </c>
      <c r="N7" s="41">
        <v>29300</v>
      </c>
      <c r="O7" s="43">
        <v>34</v>
      </c>
    </row>
    <row r="8" spans="1:15" x14ac:dyDescent="0.25">
      <c r="A8" s="39" t="s">
        <v>89</v>
      </c>
      <c r="B8" s="40" t="s">
        <v>85</v>
      </c>
      <c r="C8" s="45">
        <f t="shared" ref="C8:F8" si="8">SUM(C75)</f>
        <v>0</v>
      </c>
      <c r="D8" s="45">
        <f t="shared" si="8"/>
        <v>0</v>
      </c>
      <c r="E8" s="45">
        <f t="shared" si="8"/>
        <v>0</v>
      </c>
      <c r="F8" s="45">
        <f t="shared" si="8"/>
        <v>0</v>
      </c>
      <c r="G8" s="45">
        <f>SUM(G72)</f>
        <v>10000</v>
      </c>
      <c r="H8" s="45">
        <f>SUM(H72)</f>
        <v>16900</v>
      </c>
      <c r="I8" s="45">
        <f t="shared" ref="I8" si="9">SUM(I75)</f>
        <v>23065</v>
      </c>
      <c r="J8" s="45">
        <f>SUM(J72)</f>
        <v>0</v>
      </c>
      <c r="K8" s="42">
        <f t="shared" si="2"/>
        <v>0</v>
      </c>
      <c r="L8" s="178">
        <f>SUM(L72)</f>
        <v>0</v>
      </c>
      <c r="M8" s="177">
        <f t="shared" si="5"/>
        <v>0</v>
      </c>
      <c r="N8" s="201" t="s">
        <v>90</v>
      </c>
      <c r="O8" s="202"/>
    </row>
    <row r="9" spans="1:15" x14ac:dyDescent="0.25">
      <c r="A9" s="39" t="s">
        <v>91</v>
      </c>
      <c r="B9" s="40" t="s">
        <v>85</v>
      </c>
      <c r="C9" s="46">
        <f>SUM(C4:C8)</f>
        <v>102841</v>
      </c>
      <c r="D9" s="46">
        <f t="shared" ref="D9:J9" si="10">SUM(D4:D8)</f>
        <v>104130</v>
      </c>
      <c r="E9" s="46">
        <f t="shared" si="10"/>
        <v>132997</v>
      </c>
      <c r="F9" s="46">
        <f t="shared" si="10"/>
        <v>135846.39999999999</v>
      </c>
      <c r="G9" s="46">
        <f t="shared" si="10"/>
        <v>178282</v>
      </c>
      <c r="H9" s="46">
        <f t="shared" si="10"/>
        <v>187107</v>
      </c>
      <c r="I9" s="46">
        <f t="shared" si="10"/>
        <v>122423</v>
      </c>
      <c r="J9" s="46">
        <f t="shared" si="10"/>
        <v>127263</v>
      </c>
      <c r="K9" s="42">
        <f t="shared" si="2"/>
        <v>103.95350546874363</v>
      </c>
      <c r="L9" s="179">
        <f t="shared" ref="L9" si="11">SUM(L4:L8)</f>
        <v>187586</v>
      </c>
      <c r="M9" s="177">
        <f>SUM(L9/H9*100)</f>
        <v>100.25600324947757</v>
      </c>
      <c r="N9" s="47"/>
      <c r="O9" s="47">
        <f>SUM(O4:O8)</f>
        <v>115.8</v>
      </c>
    </row>
    <row r="10" spans="1:15" ht="20.25" x14ac:dyDescent="0.25">
      <c r="A10" s="203" t="s">
        <v>92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</row>
    <row r="11" spans="1:15" ht="47.25" x14ac:dyDescent="0.25">
      <c r="A11" s="39" t="s">
        <v>1</v>
      </c>
      <c r="B11" s="40" t="s">
        <v>76</v>
      </c>
      <c r="C11" s="37">
        <v>2017</v>
      </c>
      <c r="D11" s="37">
        <v>2018</v>
      </c>
      <c r="E11" s="37">
        <v>2019</v>
      </c>
      <c r="F11" s="48">
        <v>2020</v>
      </c>
      <c r="G11" s="37">
        <v>2021</v>
      </c>
      <c r="H11" s="37">
        <v>2022</v>
      </c>
      <c r="I11" s="37" t="s">
        <v>77</v>
      </c>
      <c r="J11" s="37" t="s">
        <v>78</v>
      </c>
      <c r="K11" s="37" t="s">
        <v>79</v>
      </c>
      <c r="L11" s="176" t="s">
        <v>80</v>
      </c>
      <c r="M11" s="176" t="s">
        <v>81</v>
      </c>
      <c r="N11" s="37" t="s">
        <v>82</v>
      </c>
      <c r="O11" s="38" t="s">
        <v>83</v>
      </c>
    </row>
    <row r="12" spans="1:15" x14ac:dyDescent="0.25">
      <c r="A12" s="49" t="s">
        <v>93</v>
      </c>
      <c r="B12" s="50"/>
      <c r="C12" s="51"/>
      <c r="D12" s="51"/>
      <c r="E12" s="51"/>
      <c r="F12" s="51"/>
      <c r="G12" s="52"/>
      <c r="H12" s="52"/>
      <c r="I12" s="52"/>
      <c r="J12" s="52"/>
      <c r="K12" s="52"/>
      <c r="L12" s="180"/>
      <c r="M12" s="180"/>
      <c r="N12" s="52"/>
      <c r="O12" s="52"/>
    </row>
    <row r="13" spans="1:15" x14ac:dyDescent="0.25">
      <c r="A13" s="39" t="s">
        <v>94</v>
      </c>
      <c r="B13" s="40" t="s">
        <v>85</v>
      </c>
      <c r="C13" s="47">
        <v>52269</v>
      </c>
      <c r="D13" s="47">
        <v>50122</v>
      </c>
      <c r="E13" s="53">
        <f>SUM(E14+E16+E18)</f>
        <v>59602</v>
      </c>
      <c r="F13" s="53">
        <f>SUM(F14+F16+F18)</f>
        <v>64018.400000000001</v>
      </c>
      <c r="G13" s="53">
        <f>SUM(G14+G16+G18)</f>
        <v>86445</v>
      </c>
      <c r="H13" s="53">
        <f>SUM(H14+H16+H18)</f>
        <v>94980</v>
      </c>
      <c r="I13" s="53">
        <v>57594</v>
      </c>
      <c r="J13" s="53">
        <v>65954</v>
      </c>
      <c r="K13" s="42">
        <f>SUM(J13/I13*100)</f>
        <v>114.515400909817</v>
      </c>
      <c r="L13" s="181">
        <v>99800</v>
      </c>
      <c r="M13" s="177">
        <f>SUM(L13/H13*100)</f>
        <v>105.07475257949042</v>
      </c>
      <c r="N13" s="52">
        <v>31777</v>
      </c>
      <c r="O13" s="54">
        <v>54.8</v>
      </c>
    </row>
    <row r="14" spans="1:15" x14ac:dyDescent="0.25">
      <c r="A14" s="40" t="s">
        <v>95</v>
      </c>
      <c r="B14" s="40" t="s">
        <v>96</v>
      </c>
      <c r="C14" s="43">
        <v>52269</v>
      </c>
      <c r="D14" s="43">
        <v>50122</v>
      </c>
      <c r="E14" s="55">
        <v>52843</v>
      </c>
      <c r="F14" s="56">
        <v>54060</v>
      </c>
      <c r="G14" s="57">
        <v>63750</v>
      </c>
      <c r="H14" s="54">
        <v>76812</v>
      </c>
      <c r="I14" s="54">
        <v>42017</v>
      </c>
      <c r="J14" s="54">
        <v>42608</v>
      </c>
      <c r="K14" s="42">
        <f t="shared" ref="K14:K19" si="12">SUM(J14/I14*100)</f>
        <v>101.40657352976177</v>
      </c>
      <c r="L14" s="181">
        <v>70342</v>
      </c>
      <c r="M14" s="177">
        <f t="shared" ref="M14:M77" si="13">SUM(L14/H14*100)</f>
        <v>91.576836952559489</v>
      </c>
      <c r="N14" s="52"/>
      <c r="O14" s="54"/>
    </row>
    <row r="15" spans="1:15" x14ac:dyDescent="0.25">
      <c r="A15" s="40"/>
      <c r="B15" s="40" t="s">
        <v>97</v>
      </c>
      <c r="C15" s="43">
        <v>29300</v>
      </c>
      <c r="D15" s="43">
        <v>32571</v>
      </c>
      <c r="E15" s="58">
        <v>32223</v>
      </c>
      <c r="F15" s="56">
        <v>30373</v>
      </c>
      <c r="G15" s="57">
        <v>35165</v>
      </c>
      <c r="H15" s="54">
        <v>33604</v>
      </c>
      <c r="I15" s="54">
        <v>22418</v>
      </c>
      <c r="J15" s="54">
        <v>22721</v>
      </c>
      <c r="K15" s="42">
        <f t="shared" si="12"/>
        <v>101.35159247033634</v>
      </c>
      <c r="L15" s="181">
        <v>36580</v>
      </c>
      <c r="M15" s="177">
        <f t="shared" si="13"/>
        <v>108.8560885608856</v>
      </c>
      <c r="N15" s="52"/>
      <c r="O15" s="54"/>
    </row>
    <row r="16" spans="1:15" x14ac:dyDescent="0.25">
      <c r="A16" s="40" t="s">
        <v>98</v>
      </c>
      <c r="B16" s="40" t="s">
        <v>96</v>
      </c>
      <c r="C16" s="43"/>
      <c r="D16" s="43"/>
      <c r="E16" s="59">
        <v>6478</v>
      </c>
      <c r="F16" s="56">
        <v>9013</v>
      </c>
      <c r="G16" s="57">
        <v>16827</v>
      </c>
      <c r="H16" s="54">
        <v>14312</v>
      </c>
      <c r="I16" s="54">
        <v>8344</v>
      </c>
      <c r="J16" s="54">
        <v>8215</v>
      </c>
      <c r="K16" s="42">
        <f t="shared" si="12"/>
        <v>98.453978906999041</v>
      </c>
      <c r="L16" s="181">
        <v>8949</v>
      </c>
      <c r="M16" s="177">
        <f t="shared" si="13"/>
        <v>62.527948574622691</v>
      </c>
      <c r="N16" s="52"/>
      <c r="O16" s="54"/>
    </row>
    <row r="17" spans="1:15" ht="18.75" x14ac:dyDescent="0.25">
      <c r="A17" s="40"/>
      <c r="B17" s="40" t="s">
        <v>99</v>
      </c>
      <c r="C17" s="43"/>
      <c r="D17" s="43"/>
      <c r="E17" s="59">
        <v>200000</v>
      </c>
      <c r="F17" s="56">
        <v>289500</v>
      </c>
      <c r="G17" s="57">
        <v>508141</v>
      </c>
      <c r="H17" s="54">
        <v>290250</v>
      </c>
      <c r="I17" s="54">
        <v>248022</v>
      </c>
      <c r="J17" s="54">
        <v>221732</v>
      </c>
      <c r="K17" s="42">
        <f t="shared" si="12"/>
        <v>89.400133859093145</v>
      </c>
      <c r="L17" s="181">
        <v>237660</v>
      </c>
      <c r="M17" s="177">
        <f t="shared" si="13"/>
        <v>81.881136950904391</v>
      </c>
      <c r="N17" s="52"/>
      <c r="O17" s="54"/>
    </row>
    <row r="18" spans="1:15" x14ac:dyDescent="0.25">
      <c r="A18" s="40" t="s">
        <v>100</v>
      </c>
      <c r="B18" s="40" t="s">
        <v>96</v>
      </c>
      <c r="C18" s="43"/>
      <c r="D18" s="43"/>
      <c r="E18" s="59">
        <v>281</v>
      </c>
      <c r="F18" s="56">
        <v>945.4</v>
      </c>
      <c r="G18" s="57">
        <v>5868</v>
      </c>
      <c r="H18" s="54">
        <v>3856</v>
      </c>
      <c r="I18" s="54">
        <v>799</v>
      </c>
      <c r="J18" s="54">
        <v>617</v>
      </c>
      <c r="K18" s="42">
        <f t="shared" si="12"/>
        <v>77.221526908635795</v>
      </c>
      <c r="L18" s="181">
        <v>1015</v>
      </c>
      <c r="M18" s="177">
        <f t="shared" si="13"/>
        <v>26.322614107883819</v>
      </c>
      <c r="N18" s="52"/>
      <c r="O18" s="54"/>
    </row>
    <row r="19" spans="1:15" ht="18.75" x14ac:dyDescent="0.25">
      <c r="A19" s="40"/>
      <c r="B19" s="40" t="s">
        <v>99</v>
      </c>
      <c r="C19" s="43"/>
      <c r="D19" s="43"/>
      <c r="E19" s="59">
        <v>30000</v>
      </c>
      <c r="F19" s="56">
        <v>50000</v>
      </c>
      <c r="G19" s="57">
        <v>126589</v>
      </c>
      <c r="H19" s="54">
        <v>49454</v>
      </c>
      <c r="I19" s="54">
        <v>40159</v>
      </c>
      <c r="J19" s="54">
        <v>29949</v>
      </c>
      <c r="K19" s="42">
        <f t="shared" si="12"/>
        <v>74.576060160860578</v>
      </c>
      <c r="L19" s="181">
        <v>33600</v>
      </c>
      <c r="M19" s="177">
        <f t="shared" si="13"/>
        <v>67.941925830064292</v>
      </c>
      <c r="N19" s="52"/>
      <c r="O19" s="54"/>
    </row>
    <row r="20" spans="1:15" x14ac:dyDescent="0.25">
      <c r="A20" s="39" t="s">
        <v>101</v>
      </c>
      <c r="B20" s="60"/>
      <c r="C20" s="43"/>
      <c r="D20" s="43"/>
      <c r="E20" s="55"/>
      <c r="F20" s="56"/>
      <c r="G20" s="57"/>
      <c r="K20" s="62"/>
      <c r="L20" s="182"/>
      <c r="M20" s="177"/>
      <c r="N20" s="52"/>
      <c r="O20" s="54"/>
    </row>
    <row r="21" spans="1:15" x14ac:dyDescent="0.25">
      <c r="A21" s="39" t="s">
        <v>94</v>
      </c>
      <c r="B21" s="60" t="s">
        <v>102</v>
      </c>
      <c r="C21" s="43"/>
      <c r="D21" s="43"/>
      <c r="E21" s="58"/>
      <c r="F21" s="56"/>
      <c r="G21" s="57"/>
      <c r="H21" s="62">
        <f>SUM(H22+H24)</f>
        <v>11033</v>
      </c>
      <c r="I21" s="62">
        <v>8144</v>
      </c>
      <c r="J21" s="62">
        <v>11033</v>
      </c>
      <c r="K21" s="42">
        <f>SUM(J21/I21*100)</f>
        <v>135.47396856581534</v>
      </c>
      <c r="L21" s="181">
        <v>15500</v>
      </c>
      <c r="M21" s="177">
        <f t="shared" si="13"/>
        <v>140.48762802501585</v>
      </c>
      <c r="N21" s="52">
        <v>29660</v>
      </c>
      <c r="O21" s="54">
        <v>10</v>
      </c>
    </row>
    <row r="22" spans="1:15" x14ac:dyDescent="0.25">
      <c r="A22" s="40" t="s">
        <v>98</v>
      </c>
      <c r="B22" s="40" t="s">
        <v>96</v>
      </c>
      <c r="C22" s="43"/>
      <c r="D22" s="43"/>
      <c r="E22" s="59"/>
      <c r="F22" s="56"/>
      <c r="G22" s="57"/>
      <c r="H22" s="54">
        <v>6460</v>
      </c>
      <c r="I22" s="54">
        <v>4771</v>
      </c>
      <c r="J22" s="54">
        <v>5640</v>
      </c>
      <c r="K22" s="42">
        <f t="shared" ref="K22:K25" si="14">SUM(J22/I22*100)</f>
        <v>118.21421085726263</v>
      </c>
      <c r="L22" s="181">
        <v>7336</v>
      </c>
      <c r="M22" s="177">
        <f t="shared" si="13"/>
        <v>113.56037151702787</v>
      </c>
      <c r="N22" s="52"/>
      <c r="O22" s="54"/>
    </row>
    <row r="23" spans="1:15" ht="18.75" x14ac:dyDescent="0.25">
      <c r="A23" s="40"/>
      <c r="B23" s="40" t="s">
        <v>99</v>
      </c>
      <c r="C23" s="43"/>
      <c r="D23" s="43"/>
      <c r="E23" s="59"/>
      <c r="F23" s="56"/>
      <c r="G23" s="57"/>
      <c r="H23" s="54">
        <v>171383</v>
      </c>
      <c r="I23" s="54">
        <v>129805</v>
      </c>
      <c r="J23" s="54">
        <v>139733</v>
      </c>
      <c r="K23" s="42">
        <f t="shared" si="14"/>
        <v>107.64839567042873</v>
      </c>
      <c r="L23" s="181">
        <v>64090</v>
      </c>
      <c r="M23" s="177">
        <f t="shared" si="13"/>
        <v>37.395774376688465</v>
      </c>
      <c r="N23" s="52"/>
      <c r="O23" s="54"/>
    </row>
    <row r="24" spans="1:15" x14ac:dyDescent="0.25">
      <c r="A24" s="40" t="s">
        <v>100</v>
      </c>
      <c r="B24" s="40" t="s">
        <v>96</v>
      </c>
      <c r="C24" s="43"/>
      <c r="D24" s="43"/>
      <c r="E24" s="59"/>
      <c r="F24" s="56"/>
      <c r="G24" s="57"/>
      <c r="H24" s="54">
        <v>4573</v>
      </c>
      <c r="I24" s="54">
        <v>3326</v>
      </c>
      <c r="J24" s="54">
        <v>5126</v>
      </c>
      <c r="K24" s="42">
        <f t="shared" si="14"/>
        <v>154.11906193625978</v>
      </c>
      <c r="L24" s="181">
        <v>5664</v>
      </c>
      <c r="M24" s="177">
        <f t="shared" si="13"/>
        <v>123.8574240104964</v>
      </c>
      <c r="N24" s="52"/>
      <c r="O24" s="54"/>
    </row>
    <row r="25" spans="1:15" ht="18.75" x14ac:dyDescent="0.25">
      <c r="A25" s="40"/>
      <c r="B25" s="40" t="s">
        <v>99</v>
      </c>
      <c r="C25" s="43"/>
      <c r="D25" s="43"/>
      <c r="E25" s="59"/>
      <c r="F25" s="56"/>
      <c r="G25" s="57"/>
      <c r="H25" s="54">
        <v>79011</v>
      </c>
      <c r="I25" s="54">
        <v>58177</v>
      </c>
      <c r="J25" s="54">
        <v>86289</v>
      </c>
      <c r="K25" s="42">
        <f t="shared" si="14"/>
        <v>148.32150162435326</v>
      </c>
      <c r="L25" s="181">
        <v>181768</v>
      </c>
      <c r="M25" s="177">
        <f t="shared" si="13"/>
        <v>230.0540431079217</v>
      </c>
      <c r="N25" s="52"/>
      <c r="O25" s="54"/>
    </row>
    <row r="26" spans="1:15" x14ac:dyDescent="0.25">
      <c r="A26" s="49" t="s">
        <v>87</v>
      </c>
      <c r="B26" s="50"/>
      <c r="C26" s="63"/>
      <c r="D26" s="63"/>
      <c r="E26" s="63"/>
      <c r="F26" s="63"/>
      <c r="G26" s="64"/>
      <c r="H26" s="64"/>
      <c r="I26" s="64"/>
      <c r="J26" s="64"/>
      <c r="K26" s="42"/>
      <c r="L26" s="181"/>
      <c r="M26" s="177"/>
      <c r="N26" s="52"/>
      <c r="O26" s="54"/>
    </row>
    <row r="27" spans="1:15" x14ac:dyDescent="0.25">
      <c r="A27" s="65" t="s">
        <v>94</v>
      </c>
      <c r="B27" s="40" t="s">
        <v>85</v>
      </c>
      <c r="C27" s="47">
        <v>21789</v>
      </c>
      <c r="D27" s="47">
        <v>21389</v>
      </c>
      <c r="E27" s="53">
        <v>21161</v>
      </c>
      <c r="F27" s="66">
        <f>SUM(F28+F30+F32)</f>
        <v>23412</v>
      </c>
      <c r="G27" s="66">
        <f>SUM(G28+G30+G32)</f>
        <v>22610</v>
      </c>
      <c r="H27" s="67">
        <v>21283</v>
      </c>
      <c r="I27" s="66">
        <f>SUM(I28+I30+I32)</f>
        <v>13920</v>
      </c>
      <c r="J27" s="66">
        <f>SUM(J28+J30+J32)</f>
        <v>12941</v>
      </c>
      <c r="K27" s="42">
        <f>SUM(J27/I27*100)</f>
        <v>92.966954022988503</v>
      </c>
      <c r="L27" s="181">
        <v>20386</v>
      </c>
      <c r="M27" s="177">
        <f t="shared" si="13"/>
        <v>95.785368604050177</v>
      </c>
      <c r="N27" s="54">
        <v>24400</v>
      </c>
      <c r="O27" s="54">
        <v>17</v>
      </c>
    </row>
    <row r="28" spans="1:15" x14ac:dyDescent="0.25">
      <c r="A28" s="197" t="s">
        <v>103</v>
      </c>
      <c r="B28" s="40" t="s">
        <v>85</v>
      </c>
      <c r="C28" s="47"/>
      <c r="D28" s="47"/>
      <c r="E28" s="53"/>
      <c r="F28" s="68">
        <v>4593</v>
      </c>
      <c r="G28" s="54">
        <v>3669</v>
      </c>
      <c r="H28" s="54">
        <v>1450</v>
      </c>
      <c r="I28" s="54">
        <v>1242</v>
      </c>
      <c r="J28" s="54">
        <v>231</v>
      </c>
      <c r="K28" s="42">
        <f t="shared" ref="K28:K33" si="15">SUM(J28/I28*100)</f>
        <v>18.59903381642512</v>
      </c>
      <c r="L28" s="181"/>
      <c r="M28" s="177">
        <f t="shared" si="13"/>
        <v>0</v>
      </c>
      <c r="N28" s="54"/>
      <c r="O28" s="54"/>
    </row>
    <row r="29" spans="1:15" x14ac:dyDescent="0.25">
      <c r="A29" s="198"/>
      <c r="B29" s="69" t="s">
        <v>104</v>
      </c>
      <c r="C29" s="43">
        <v>25.7</v>
      </c>
      <c r="D29" s="43">
        <v>21</v>
      </c>
      <c r="E29" s="59">
        <v>15.8</v>
      </c>
      <c r="F29" s="68">
        <v>14.3</v>
      </c>
      <c r="G29" s="54">
        <v>11</v>
      </c>
      <c r="H29" s="54">
        <v>4.3</v>
      </c>
      <c r="I29" s="54">
        <v>3.7</v>
      </c>
      <c r="J29" s="54">
        <v>0.7</v>
      </c>
      <c r="K29" s="42">
        <f t="shared" si="15"/>
        <v>18.918918918918916</v>
      </c>
      <c r="L29" s="181">
        <v>2.7</v>
      </c>
      <c r="M29" s="177">
        <f t="shared" si="13"/>
        <v>62.790697674418617</v>
      </c>
      <c r="N29" s="54"/>
      <c r="O29" s="54"/>
    </row>
    <row r="30" spans="1:15" x14ac:dyDescent="0.25">
      <c r="A30" s="197" t="s">
        <v>105</v>
      </c>
      <c r="B30" s="40" t="s">
        <v>85</v>
      </c>
      <c r="C30" s="43"/>
      <c r="D30" s="43"/>
      <c r="E30" s="59"/>
      <c r="F30" s="68">
        <v>9958</v>
      </c>
      <c r="G30" s="54">
        <v>10388</v>
      </c>
      <c r="H30" s="54">
        <v>10672</v>
      </c>
      <c r="I30" s="54">
        <v>7036</v>
      </c>
      <c r="J30" s="54">
        <v>5545</v>
      </c>
      <c r="K30" s="42">
        <f t="shared" si="15"/>
        <v>78.808982376350201</v>
      </c>
      <c r="L30" s="181"/>
      <c r="M30" s="177">
        <f t="shared" si="13"/>
        <v>0</v>
      </c>
      <c r="N30" s="54"/>
      <c r="O30" s="54"/>
    </row>
    <row r="31" spans="1:15" x14ac:dyDescent="0.25">
      <c r="A31" s="198"/>
      <c r="B31" s="69" t="s">
        <v>104</v>
      </c>
      <c r="C31" s="43">
        <v>46.6</v>
      </c>
      <c r="D31" s="43">
        <v>44.1</v>
      </c>
      <c r="E31" s="59">
        <v>48.7</v>
      </c>
      <c r="F31" s="68">
        <v>43.7</v>
      </c>
      <c r="G31" s="54">
        <v>43.1</v>
      </c>
      <c r="H31" s="54">
        <v>39</v>
      </c>
      <c r="I31" s="54">
        <v>25.8</v>
      </c>
      <c r="J31" s="54">
        <v>20.2</v>
      </c>
      <c r="K31" s="42">
        <f t="shared" si="15"/>
        <v>78.294573643410843</v>
      </c>
      <c r="L31" s="181">
        <v>30.9</v>
      </c>
      <c r="M31" s="177">
        <f t="shared" si="13"/>
        <v>79.230769230769226</v>
      </c>
      <c r="N31" s="54"/>
      <c r="O31" s="54"/>
    </row>
    <row r="32" spans="1:15" x14ac:dyDescent="0.25">
      <c r="A32" s="197" t="s">
        <v>106</v>
      </c>
      <c r="B32" s="40" t="s">
        <v>85</v>
      </c>
      <c r="C32" s="43"/>
      <c r="D32" s="43"/>
      <c r="E32" s="59"/>
      <c r="F32" s="68">
        <v>8861</v>
      </c>
      <c r="G32" s="54">
        <v>8553</v>
      </c>
      <c r="H32" s="54">
        <v>8713</v>
      </c>
      <c r="I32" s="54">
        <v>5642</v>
      </c>
      <c r="J32" s="54">
        <v>7165</v>
      </c>
      <c r="K32" s="42">
        <f t="shared" si="15"/>
        <v>126.99397376816732</v>
      </c>
      <c r="L32" s="181"/>
      <c r="M32" s="177">
        <f t="shared" si="13"/>
        <v>0</v>
      </c>
      <c r="N32" s="54"/>
      <c r="O32" s="54"/>
    </row>
    <row r="33" spans="1:15" x14ac:dyDescent="0.25">
      <c r="A33" s="198"/>
      <c r="B33" s="69" t="s">
        <v>104</v>
      </c>
      <c r="C33" s="43">
        <v>25.7</v>
      </c>
      <c r="D33" s="43">
        <v>29</v>
      </c>
      <c r="E33" s="43">
        <v>23.3</v>
      </c>
      <c r="F33" s="68">
        <v>31.4</v>
      </c>
      <c r="G33" s="54">
        <v>27.7</v>
      </c>
      <c r="H33" s="54">
        <v>23.6</v>
      </c>
      <c r="I33" s="54">
        <v>15.6</v>
      </c>
      <c r="J33" s="54">
        <v>20.2</v>
      </c>
      <c r="K33" s="42">
        <f t="shared" si="15"/>
        <v>129.4871794871795</v>
      </c>
      <c r="L33" s="181"/>
      <c r="M33" s="177">
        <f t="shared" si="13"/>
        <v>0</v>
      </c>
      <c r="N33" s="54"/>
      <c r="O33" s="54"/>
    </row>
    <row r="34" spans="1:15" x14ac:dyDescent="0.25">
      <c r="A34" s="70" t="s">
        <v>88</v>
      </c>
      <c r="B34" s="71"/>
      <c r="C34" s="63"/>
      <c r="D34" s="63"/>
      <c r="E34" s="63"/>
      <c r="F34" s="68"/>
      <c r="G34" s="68"/>
      <c r="H34" s="54"/>
      <c r="I34" s="54"/>
      <c r="J34" s="54"/>
      <c r="K34" s="42"/>
      <c r="L34" s="181"/>
      <c r="M34" s="177"/>
      <c r="N34" s="54"/>
      <c r="O34" s="54"/>
    </row>
    <row r="35" spans="1:15" x14ac:dyDescent="0.25">
      <c r="A35" s="69" t="s">
        <v>94</v>
      </c>
      <c r="B35" s="40" t="s">
        <v>85</v>
      </c>
      <c r="C35" s="47">
        <v>28523</v>
      </c>
      <c r="D35" s="47">
        <v>31020</v>
      </c>
      <c r="E35" s="53">
        <v>31584</v>
      </c>
      <c r="F35" s="66">
        <f>SUM(F36+F40)</f>
        <v>22416</v>
      </c>
      <c r="G35" s="66">
        <f>SUM(G36+G40)</f>
        <v>24671</v>
      </c>
      <c r="H35" s="62">
        <v>36677</v>
      </c>
      <c r="I35" s="66">
        <f>SUM(I36+I38+I40)</f>
        <v>27844</v>
      </c>
      <c r="J35" s="66">
        <f>SUM(J36+J38+J40)</f>
        <v>28522</v>
      </c>
      <c r="K35" s="42">
        <f>SUM(J35/I35*100)</f>
        <v>102.43499497198678</v>
      </c>
      <c r="L35" s="181">
        <v>41000</v>
      </c>
      <c r="M35" s="177">
        <f t="shared" si="13"/>
        <v>111.78667829975188</v>
      </c>
      <c r="N35" s="54">
        <v>29300</v>
      </c>
      <c r="O35" s="54">
        <v>34</v>
      </c>
    </row>
    <row r="36" spans="1:15" x14ac:dyDescent="0.25">
      <c r="A36" s="197" t="s">
        <v>107</v>
      </c>
      <c r="B36" s="40" t="s">
        <v>85</v>
      </c>
      <c r="C36" s="47"/>
      <c r="D36" s="47"/>
      <c r="E36" s="53"/>
      <c r="F36" s="68">
        <v>22416</v>
      </c>
      <c r="G36" s="54">
        <v>24671</v>
      </c>
      <c r="H36" s="54">
        <v>27925</v>
      </c>
      <c r="I36" s="54">
        <v>21259</v>
      </c>
      <c r="J36" s="54">
        <v>19056</v>
      </c>
      <c r="K36" s="42">
        <f t="shared" ref="K36:K39" si="16">SUM(J36/I36*100)</f>
        <v>89.637330071969529</v>
      </c>
      <c r="L36" s="181"/>
      <c r="M36" s="177">
        <f t="shared" si="13"/>
        <v>0</v>
      </c>
      <c r="N36" s="54"/>
      <c r="O36" s="54"/>
    </row>
    <row r="37" spans="1:15" x14ac:dyDescent="0.25">
      <c r="A37" s="198"/>
      <c r="B37" s="69" t="s">
        <v>104</v>
      </c>
      <c r="C37" s="43">
        <v>618.9</v>
      </c>
      <c r="D37" s="43">
        <v>663.6</v>
      </c>
      <c r="E37" s="59">
        <v>617.79999999999995</v>
      </c>
      <c r="F37" s="68">
        <v>550.9</v>
      </c>
      <c r="G37" s="54">
        <v>504.6</v>
      </c>
      <c r="H37" s="54">
        <v>478.5</v>
      </c>
      <c r="I37" s="54">
        <v>365.1</v>
      </c>
      <c r="J37" s="54">
        <v>320.5</v>
      </c>
      <c r="K37" s="42">
        <f t="shared" si="16"/>
        <v>87.784168720898379</v>
      </c>
      <c r="L37" s="181">
        <v>505</v>
      </c>
      <c r="M37" s="177">
        <f t="shared" si="13"/>
        <v>105.53814002089865</v>
      </c>
      <c r="N37" s="54"/>
      <c r="O37" s="54"/>
    </row>
    <row r="38" spans="1:15" x14ac:dyDescent="0.25">
      <c r="A38" s="208" t="s">
        <v>108</v>
      </c>
      <c r="B38" s="40" t="s">
        <v>85</v>
      </c>
      <c r="C38" s="43"/>
      <c r="D38" s="43"/>
      <c r="E38" s="59"/>
      <c r="F38" s="68">
        <v>7226</v>
      </c>
      <c r="G38" s="54">
        <v>7416</v>
      </c>
      <c r="H38" s="54">
        <v>8752</v>
      </c>
      <c r="I38" s="54">
        <v>6585</v>
      </c>
      <c r="J38" s="54">
        <v>6864</v>
      </c>
      <c r="K38" s="42">
        <f t="shared" si="16"/>
        <v>104.23690205011388</v>
      </c>
      <c r="L38" s="181"/>
      <c r="M38" s="177">
        <f t="shared" si="13"/>
        <v>0</v>
      </c>
      <c r="N38" s="54"/>
      <c r="O38" s="54"/>
    </row>
    <row r="39" spans="1:15" x14ac:dyDescent="0.25">
      <c r="A39" s="209"/>
      <c r="B39" s="69" t="s">
        <v>104</v>
      </c>
      <c r="C39" s="43">
        <v>82.5</v>
      </c>
      <c r="D39" s="43">
        <v>85.7</v>
      </c>
      <c r="E39" s="59">
        <v>77.3</v>
      </c>
      <c r="F39" s="68">
        <v>67.099999999999994</v>
      </c>
      <c r="G39" s="54">
        <v>58.3</v>
      </c>
      <c r="H39" s="54">
        <v>58.3</v>
      </c>
      <c r="I39" s="54">
        <v>44.3</v>
      </c>
      <c r="J39" s="54">
        <v>43.9</v>
      </c>
      <c r="K39" s="42">
        <f t="shared" si="16"/>
        <v>99.097065462753946</v>
      </c>
      <c r="L39" s="181">
        <v>65</v>
      </c>
      <c r="M39" s="177">
        <f t="shared" si="13"/>
        <v>111.49228130360207</v>
      </c>
      <c r="N39" s="54"/>
      <c r="O39" s="54"/>
    </row>
    <row r="40" spans="1:15" x14ac:dyDescent="0.25">
      <c r="A40" s="210" t="s">
        <v>109</v>
      </c>
      <c r="B40" s="69" t="s">
        <v>85</v>
      </c>
      <c r="C40" s="43"/>
      <c r="D40" s="43"/>
      <c r="E40" s="59"/>
      <c r="F40" s="68"/>
      <c r="G40" s="54"/>
      <c r="H40" s="54"/>
      <c r="I40" s="54"/>
      <c r="J40" s="54">
        <v>2602</v>
      </c>
      <c r="K40" s="42"/>
      <c r="L40" s="181"/>
      <c r="M40" s="177"/>
      <c r="N40" s="54"/>
      <c r="O40" s="54"/>
    </row>
    <row r="41" spans="1:15" x14ac:dyDescent="0.25">
      <c r="A41" s="211"/>
      <c r="B41" s="69" t="s">
        <v>104</v>
      </c>
      <c r="C41" s="43"/>
      <c r="D41" s="43"/>
      <c r="E41" s="59"/>
      <c r="F41" s="68"/>
      <c r="G41" s="54"/>
      <c r="H41" s="54"/>
      <c r="I41" s="54"/>
      <c r="J41" s="54">
        <v>9</v>
      </c>
      <c r="K41" s="42"/>
      <c r="L41" s="181">
        <v>14.1</v>
      </c>
      <c r="M41" s="177"/>
      <c r="N41" s="54"/>
      <c r="O41" s="54"/>
    </row>
    <row r="42" spans="1:15" x14ac:dyDescent="0.25">
      <c r="A42" s="49" t="s">
        <v>110</v>
      </c>
      <c r="B42" s="50"/>
      <c r="C42" s="63"/>
      <c r="D42" s="63"/>
      <c r="E42" s="63"/>
      <c r="F42" s="68"/>
      <c r="G42" s="68"/>
      <c r="H42" s="54"/>
      <c r="I42" s="54"/>
      <c r="J42" s="54"/>
      <c r="K42" s="42"/>
      <c r="L42" s="181"/>
      <c r="M42" s="177"/>
      <c r="N42" s="54"/>
      <c r="O42" s="54"/>
    </row>
    <row r="43" spans="1:15" x14ac:dyDescent="0.25">
      <c r="A43" s="40" t="s">
        <v>111</v>
      </c>
      <c r="B43" s="40" t="s">
        <v>85</v>
      </c>
      <c r="C43" s="53">
        <v>48507</v>
      </c>
      <c r="D43" s="47">
        <v>50146</v>
      </c>
      <c r="E43" s="53">
        <v>43087</v>
      </c>
      <c r="F43" s="66">
        <v>34832</v>
      </c>
      <c r="G43" s="62">
        <v>44077</v>
      </c>
      <c r="H43" s="62">
        <v>54437</v>
      </c>
      <c r="I43" s="62">
        <v>39603</v>
      </c>
      <c r="J43" s="62">
        <v>46936</v>
      </c>
      <c r="K43" s="42">
        <f>SUM(J43/I43*100)</f>
        <v>118.51627401964497</v>
      </c>
      <c r="L43" s="181">
        <v>62000</v>
      </c>
      <c r="M43" s="177">
        <f t="shared" si="13"/>
        <v>113.89312416187521</v>
      </c>
      <c r="N43" s="54">
        <v>30400</v>
      </c>
      <c r="O43" s="54">
        <v>48</v>
      </c>
    </row>
    <row r="44" spans="1:15" x14ac:dyDescent="0.25">
      <c r="A44" s="39" t="s">
        <v>112</v>
      </c>
      <c r="B44" s="40" t="s">
        <v>85</v>
      </c>
      <c r="C44" s="47">
        <v>266642</v>
      </c>
      <c r="D44" s="47">
        <v>250395</v>
      </c>
      <c r="E44" s="53">
        <v>246416</v>
      </c>
      <c r="F44" s="66">
        <v>249758</v>
      </c>
      <c r="G44" s="62">
        <v>164180</v>
      </c>
      <c r="H44" s="62">
        <v>180676</v>
      </c>
      <c r="I44" s="62">
        <v>136437</v>
      </c>
      <c r="J44" s="62">
        <v>128347</v>
      </c>
      <c r="K44" s="42">
        <f t="shared" ref="K44:K49" si="17">SUM(J44/I44*100)</f>
        <v>94.070523391748566</v>
      </c>
      <c r="L44" s="181">
        <v>184640</v>
      </c>
      <c r="M44" s="177">
        <f t="shared" si="13"/>
        <v>102.19398259868493</v>
      </c>
      <c r="N44" s="54">
        <v>29800</v>
      </c>
      <c r="O44" s="54">
        <v>74</v>
      </c>
    </row>
    <row r="45" spans="1:15" x14ac:dyDescent="0.25">
      <c r="A45" s="39" t="s">
        <v>113</v>
      </c>
      <c r="B45" s="40"/>
      <c r="C45" s="47"/>
      <c r="D45" s="47"/>
      <c r="E45" s="53"/>
      <c r="F45" s="66"/>
      <c r="G45" s="62">
        <v>73872</v>
      </c>
      <c r="H45" s="54">
        <v>87615</v>
      </c>
      <c r="I45" s="62">
        <v>66441</v>
      </c>
      <c r="J45" s="62">
        <v>74670</v>
      </c>
      <c r="K45" s="42">
        <f t="shared" si="17"/>
        <v>112.38542466248251</v>
      </c>
      <c r="L45" s="181">
        <v>111860</v>
      </c>
      <c r="M45" s="177">
        <f t="shared" si="13"/>
        <v>127.67220224847344</v>
      </c>
      <c r="N45" s="54">
        <v>29700</v>
      </c>
      <c r="O45" s="54">
        <v>43</v>
      </c>
    </row>
    <row r="46" spans="1:15" x14ac:dyDescent="0.25">
      <c r="A46" s="39" t="s">
        <v>114</v>
      </c>
      <c r="B46" s="40"/>
      <c r="C46" s="47"/>
      <c r="D46" s="47"/>
      <c r="E46" s="53"/>
      <c r="F46" s="66"/>
      <c r="G46" s="62">
        <v>23966</v>
      </c>
      <c r="H46" s="54">
        <v>24376</v>
      </c>
      <c r="I46" s="62">
        <v>17302</v>
      </c>
      <c r="J46" s="62">
        <v>15726</v>
      </c>
      <c r="K46" s="42">
        <f t="shared" si="17"/>
        <v>90.891226447809501</v>
      </c>
      <c r="L46" s="181">
        <v>25750</v>
      </c>
      <c r="M46" s="177">
        <f t="shared" si="13"/>
        <v>105.63669182802758</v>
      </c>
      <c r="N46" s="54">
        <v>25500</v>
      </c>
      <c r="O46" s="54">
        <v>11</v>
      </c>
    </row>
    <row r="47" spans="1:15" x14ac:dyDescent="0.25">
      <c r="A47" s="39" t="s">
        <v>115</v>
      </c>
      <c r="B47" s="40" t="s">
        <v>85</v>
      </c>
      <c r="C47" s="47"/>
      <c r="D47" s="43"/>
      <c r="E47" s="47">
        <v>61458</v>
      </c>
      <c r="F47" s="47">
        <v>70127</v>
      </c>
      <c r="G47" s="72">
        <v>114567</v>
      </c>
      <c r="H47" s="73">
        <v>120816</v>
      </c>
      <c r="I47" s="74">
        <v>95800</v>
      </c>
      <c r="J47" s="74">
        <v>86600</v>
      </c>
      <c r="K47" s="42">
        <f t="shared" si="17"/>
        <v>90.396659707724424</v>
      </c>
      <c r="L47" s="181">
        <v>120000</v>
      </c>
      <c r="M47" s="177">
        <f t="shared" si="13"/>
        <v>99.324592769169655</v>
      </c>
      <c r="N47" s="42">
        <v>18700</v>
      </c>
      <c r="O47" s="75">
        <v>33</v>
      </c>
    </row>
    <row r="48" spans="1:15" x14ac:dyDescent="0.25">
      <c r="A48" s="39" t="s">
        <v>116</v>
      </c>
      <c r="B48" s="40" t="s">
        <v>85</v>
      </c>
      <c r="C48" s="47"/>
      <c r="D48" s="43"/>
      <c r="E48" s="47">
        <v>19807</v>
      </c>
      <c r="F48" s="47">
        <v>23477</v>
      </c>
      <c r="G48" s="72">
        <v>15469</v>
      </c>
      <c r="H48" s="67">
        <v>55313</v>
      </c>
      <c r="I48" s="67">
        <v>14200</v>
      </c>
      <c r="J48" s="67">
        <v>14300</v>
      </c>
      <c r="K48" s="42">
        <f t="shared" si="17"/>
        <v>100.70422535211267</v>
      </c>
      <c r="L48" s="181">
        <v>18000</v>
      </c>
      <c r="M48" s="177">
        <f t="shared" si="13"/>
        <v>32.542078715672631</v>
      </c>
      <c r="N48" s="42">
        <v>18700</v>
      </c>
      <c r="O48" s="75">
        <v>9</v>
      </c>
    </row>
    <row r="49" spans="1:15" x14ac:dyDescent="0.25">
      <c r="A49" s="39" t="s">
        <v>117</v>
      </c>
      <c r="B49" s="40" t="s">
        <v>85</v>
      </c>
      <c r="C49" s="76"/>
      <c r="D49" s="76"/>
      <c r="E49" s="77">
        <v>78390</v>
      </c>
      <c r="F49" s="78">
        <v>96579</v>
      </c>
      <c r="G49" s="67">
        <v>88573</v>
      </c>
      <c r="H49" s="67">
        <v>93892</v>
      </c>
      <c r="I49" s="67">
        <v>76611</v>
      </c>
      <c r="J49" s="67">
        <v>79762</v>
      </c>
      <c r="K49" s="42">
        <f t="shared" si="17"/>
        <v>104.11298638576704</v>
      </c>
      <c r="L49" s="181">
        <v>89800</v>
      </c>
      <c r="M49" s="177">
        <f t="shared" si="13"/>
        <v>95.641801218421165</v>
      </c>
      <c r="N49" s="42">
        <v>21342</v>
      </c>
      <c r="O49" s="52">
        <v>30</v>
      </c>
    </row>
    <row r="50" spans="1:15" x14ac:dyDescent="0.25">
      <c r="A50" s="49" t="s">
        <v>86</v>
      </c>
      <c r="B50" s="50"/>
      <c r="C50" s="63"/>
      <c r="D50" s="63"/>
      <c r="E50" s="63"/>
      <c r="F50" s="63"/>
      <c r="G50" s="64"/>
      <c r="H50" s="64"/>
      <c r="I50" s="64"/>
      <c r="J50" s="64"/>
      <c r="K50" s="42"/>
      <c r="L50" s="181"/>
      <c r="M50" s="177"/>
      <c r="N50" s="42"/>
      <c r="O50" s="52"/>
    </row>
    <row r="51" spans="1:15" x14ac:dyDescent="0.25">
      <c r="A51" s="39" t="s">
        <v>94</v>
      </c>
      <c r="B51" s="40" t="s">
        <v>85</v>
      </c>
      <c r="C51" s="47">
        <v>260</v>
      </c>
      <c r="D51" s="47">
        <v>1599</v>
      </c>
      <c r="E51" s="47">
        <v>20650</v>
      </c>
      <c r="F51" s="79">
        <v>26000</v>
      </c>
      <c r="G51" s="80">
        <v>34556</v>
      </c>
      <c r="H51" s="80">
        <v>17267</v>
      </c>
      <c r="I51" s="80">
        <v>9938</v>
      </c>
      <c r="J51" s="80">
        <v>19846</v>
      </c>
      <c r="K51" s="42">
        <f>SUM(J51/I51*100)</f>
        <v>199.69812839605555</v>
      </c>
      <c r="L51" s="181">
        <v>26400</v>
      </c>
      <c r="M51" s="177">
        <f t="shared" si="13"/>
        <v>152.89280129727226</v>
      </c>
      <c r="N51" s="42">
        <v>20000</v>
      </c>
      <c r="O51" s="52">
        <v>13</v>
      </c>
    </row>
    <row r="52" spans="1:15" x14ac:dyDescent="0.25">
      <c r="A52" s="40" t="s">
        <v>118</v>
      </c>
      <c r="B52" s="40" t="s">
        <v>119</v>
      </c>
      <c r="C52" s="43">
        <v>3.3</v>
      </c>
      <c r="D52" s="43">
        <v>19.899999999999999</v>
      </c>
      <c r="E52" s="43">
        <v>99.3</v>
      </c>
      <c r="F52" s="81">
        <v>52</v>
      </c>
      <c r="G52" s="82">
        <v>57</v>
      </c>
      <c r="H52" s="82">
        <v>60.7</v>
      </c>
      <c r="I52" s="82">
        <v>46.6</v>
      </c>
      <c r="J52" s="82">
        <v>78.099999999999994</v>
      </c>
      <c r="K52" s="42">
        <f>SUM(J52/I52*100)</f>
        <v>167.59656652360513</v>
      </c>
      <c r="L52" s="181"/>
      <c r="M52" s="177">
        <f t="shared" si="13"/>
        <v>0</v>
      </c>
      <c r="N52" s="42"/>
      <c r="O52" s="52"/>
    </row>
    <row r="53" spans="1:15" x14ac:dyDescent="0.25">
      <c r="A53" s="83" t="s">
        <v>120</v>
      </c>
      <c r="B53" s="84"/>
      <c r="C53" s="85"/>
      <c r="D53" s="85"/>
      <c r="E53" s="85"/>
      <c r="F53" s="86"/>
      <c r="G53" s="64"/>
      <c r="H53" s="64"/>
      <c r="I53" s="64"/>
      <c r="J53" s="64"/>
      <c r="K53" s="42"/>
      <c r="L53" s="181"/>
      <c r="M53" s="177"/>
      <c r="N53" s="52"/>
      <c r="O53" s="52"/>
    </row>
    <row r="54" spans="1:15" x14ac:dyDescent="0.25">
      <c r="A54" s="39" t="s">
        <v>94</v>
      </c>
      <c r="B54" s="40" t="s">
        <v>85</v>
      </c>
      <c r="C54" s="47">
        <v>11200</v>
      </c>
      <c r="D54" s="47">
        <v>19800</v>
      </c>
      <c r="E54" s="53">
        <v>11915</v>
      </c>
      <c r="F54" s="47">
        <v>14336</v>
      </c>
      <c r="G54" s="82">
        <v>9761</v>
      </c>
      <c r="H54" s="82">
        <v>11026</v>
      </c>
      <c r="I54" s="80">
        <v>7128</v>
      </c>
      <c r="J54" s="80">
        <v>7313</v>
      </c>
      <c r="K54" s="42">
        <f>SUM(J54/I54*100)</f>
        <v>102.59539842873176</v>
      </c>
      <c r="L54" s="181">
        <v>12500</v>
      </c>
      <c r="M54" s="177">
        <f t="shared" si="13"/>
        <v>113.36840195900599</v>
      </c>
      <c r="N54" s="42">
        <v>22000</v>
      </c>
      <c r="O54" s="52">
        <v>13</v>
      </c>
    </row>
    <row r="55" spans="1:15" x14ac:dyDescent="0.25">
      <c r="A55" s="40" t="s">
        <v>121</v>
      </c>
      <c r="B55" s="40" t="s">
        <v>122</v>
      </c>
      <c r="C55" s="43">
        <v>36</v>
      </c>
      <c r="D55" s="43">
        <v>75</v>
      </c>
      <c r="E55" s="59">
        <v>47</v>
      </c>
      <c r="F55" s="43">
        <v>12</v>
      </c>
      <c r="G55" s="64">
        <v>30</v>
      </c>
      <c r="H55" s="64">
        <v>28.4</v>
      </c>
      <c r="I55" s="64">
        <v>19</v>
      </c>
      <c r="J55" s="64">
        <v>11.8</v>
      </c>
      <c r="K55" s="42">
        <f>SUM(J55/I55*100)</f>
        <v>62.10526315789474</v>
      </c>
      <c r="L55" s="181"/>
      <c r="M55" s="177">
        <f t="shared" si="13"/>
        <v>0</v>
      </c>
      <c r="N55" s="42"/>
      <c r="O55" s="52"/>
    </row>
    <row r="56" spans="1:15" x14ac:dyDescent="0.25">
      <c r="A56" s="49" t="s">
        <v>123</v>
      </c>
      <c r="B56" s="50"/>
      <c r="C56" s="63"/>
      <c r="D56" s="63"/>
      <c r="E56" s="63"/>
      <c r="F56" s="63"/>
      <c r="G56" s="64"/>
      <c r="H56" s="64"/>
      <c r="I56" s="64"/>
      <c r="J56" s="64"/>
      <c r="K56" s="42"/>
      <c r="L56" s="181"/>
      <c r="M56" s="177"/>
      <c r="N56" s="52"/>
      <c r="O56" s="52"/>
    </row>
    <row r="57" spans="1:15" x14ac:dyDescent="0.25">
      <c r="A57" s="39" t="s">
        <v>124</v>
      </c>
      <c r="B57" s="40" t="s">
        <v>85</v>
      </c>
      <c r="C57" s="47">
        <v>21248</v>
      </c>
      <c r="D57" s="47">
        <v>52826</v>
      </c>
      <c r="E57" s="53">
        <v>46523</v>
      </c>
      <c r="F57" s="87">
        <v>26800</v>
      </c>
      <c r="G57" s="62">
        <v>23095</v>
      </c>
      <c r="H57" s="62">
        <v>32856</v>
      </c>
      <c r="I57" s="80">
        <v>28370</v>
      </c>
      <c r="J57" s="62">
        <v>28600</v>
      </c>
      <c r="K57" s="42">
        <f>SUM(J57/I57*100)</f>
        <v>100.81071554458936</v>
      </c>
      <c r="L57" s="181">
        <v>43000</v>
      </c>
      <c r="M57" s="177">
        <f t="shared" si="13"/>
        <v>130.87411736060383</v>
      </c>
      <c r="N57" s="42">
        <v>34527</v>
      </c>
      <c r="O57" s="52">
        <v>23</v>
      </c>
    </row>
    <row r="58" spans="1:15" x14ac:dyDescent="0.25">
      <c r="A58" s="40" t="s">
        <v>125</v>
      </c>
      <c r="B58" s="40" t="s">
        <v>85</v>
      </c>
      <c r="C58" s="43">
        <v>10406</v>
      </c>
      <c r="D58" s="43">
        <v>35940</v>
      </c>
      <c r="E58" s="59">
        <v>41000</v>
      </c>
      <c r="F58" s="88">
        <v>18200</v>
      </c>
      <c r="G58" s="54">
        <v>22822</v>
      </c>
      <c r="H58" s="54">
        <v>31741</v>
      </c>
      <c r="I58" s="89">
        <v>27326</v>
      </c>
      <c r="J58" s="54">
        <v>28600</v>
      </c>
      <c r="K58" s="42">
        <f>SUM(J58/I58*100)</f>
        <v>104.66222645099906</v>
      </c>
      <c r="L58" s="181">
        <v>42000</v>
      </c>
      <c r="M58" s="177">
        <f t="shared" si="13"/>
        <v>132.32097287420058</v>
      </c>
      <c r="N58" s="42"/>
      <c r="O58" s="52"/>
    </row>
    <row r="59" spans="1:15" x14ac:dyDescent="0.25">
      <c r="A59" s="49" t="s">
        <v>126</v>
      </c>
      <c r="B59" s="50"/>
      <c r="C59" s="63"/>
      <c r="D59" s="63"/>
      <c r="E59" s="63"/>
      <c r="F59" s="90"/>
      <c r="G59" s="64"/>
      <c r="H59" s="64"/>
      <c r="I59" s="64"/>
      <c r="J59" s="64"/>
      <c r="K59" s="42"/>
      <c r="L59" s="181"/>
      <c r="M59" s="177"/>
      <c r="N59" s="52"/>
      <c r="O59" s="52"/>
    </row>
    <row r="60" spans="1:15" x14ac:dyDescent="0.25">
      <c r="A60" s="39" t="s">
        <v>124</v>
      </c>
      <c r="B60" s="40" t="s">
        <v>85</v>
      </c>
      <c r="C60" s="47">
        <v>37555</v>
      </c>
      <c r="D60" s="47">
        <v>29275</v>
      </c>
      <c r="E60" s="53">
        <v>46844</v>
      </c>
      <c r="F60" s="47">
        <v>36082</v>
      </c>
      <c r="G60" s="39">
        <v>42228</v>
      </c>
      <c r="H60" s="39">
        <v>31986</v>
      </c>
      <c r="I60" s="39">
        <v>18196</v>
      </c>
      <c r="J60" s="39">
        <v>24620</v>
      </c>
      <c r="K60" s="42">
        <f>SUM(J60/I60*100)</f>
        <v>135.30446251923502</v>
      </c>
      <c r="L60" s="181">
        <v>32000</v>
      </c>
      <c r="M60" s="177">
        <f t="shared" si="13"/>
        <v>100.04376914900269</v>
      </c>
      <c r="N60" s="42">
        <v>28000</v>
      </c>
      <c r="O60" s="52">
        <v>45</v>
      </c>
    </row>
    <row r="61" spans="1:15" x14ac:dyDescent="0.25">
      <c r="A61" s="40" t="s">
        <v>127</v>
      </c>
      <c r="B61" s="40" t="s">
        <v>85</v>
      </c>
      <c r="C61" s="43">
        <v>25923</v>
      </c>
      <c r="D61" s="43">
        <v>23306</v>
      </c>
      <c r="E61" s="59">
        <v>41548</v>
      </c>
      <c r="F61" s="43">
        <v>27737</v>
      </c>
      <c r="G61" s="40">
        <v>29220</v>
      </c>
      <c r="H61" s="40">
        <v>30854</v>
      </c>
      <c r="I61" s="39">
        <v>17544</v>
      </c>
      <c r="J61" s="39">
        <v>24620</v>
      </c>
      <c r="K61" s="42">
        <f>SUM(J61/I61*100)</f>
        <v>140.33287733698131</v>
      </c>
      <c r="L61" s="181"/>
      <c r="M61" s="177">
        <f t="shared" si="13"/>
        <v>0</v>
      </c>
      <c r="N61" s="42"/>
      <c r="O61" s="52"/>
    </row>
    <row r="62" spans="1:15" x14ac:dyDescent="0.25">
      <c r="A62" s="49" t="s">
        <v>128</v>
      </c>
      <c r="B62" s="50"/>
      <c r="C62" s="63"/>
      <c r="D62" s="63"/>
      <c r="E62" s="63"/>
      <c r="F62" s="63"/>
      <c r="G62" s="64"/>
      <c r="H62" s="64"/>
      <c r="I62" s="64"/>
      <c r="J62" s="64"/>
      <c r="K62" s="42"/>
      <c r="L62" s="181"/>
      <c r="M62" s="177"/>
      <c r="N62" s="52"/>
      <c r="O62" s="52"/>
    </row>
    <row r="63" spans="1:15" x14ac:dyDescent="0.25">
      <c r="A63" s="39" t="s">
        <v>124</v>
      </c>
      <c r="B63" s="40" t="s">
        <v>85</v>
      </c>
      <c r="C63" s="47">
        <v>378179</v>
      </c>
      <c r="D63" s="47">
        <v>587575</v>
      </c>
      <c r="E63" s="47">
        <v>145439</v>
      </c>
      <c r="F63" s="47">
        <v>442837</v>
      </c>
      <c r="G63" s="82">
        <v>337517</v>
      </c>
      <c r="H63" s="82">
        <v>88325</v>
      </c>
      <c r="I63" s="82">
        <v>77462</v>
      </c>
      <c r="J63" s="82">
        <v>27847</v>
      </c>
      <c r="K63" s="42">
        <f>SUM(J63/I63*100)</f>
        <v>35.949239627172034</v>
      </c>
      <c r="L63" s="181">
        <v>83000</v>
      </c>
      <c r="M63" s="177">
        <f t="shared" si="13"/>
        <v>93.971129351825638</v>
      </c>
      <c r="N63" s="42">
        <v>25000</v>
      </c>
      <c r="O63" s="52">
        <v>60</v>
      </c>
    </row>
    <row r="64" spans="1:15" x14ac:dyDescent="0.25">
      <c r="A64" s="40" t="s">
        <v>129</v>
      </c>
      <c r="B64" s="40" t="s">
        <v>85</v>
      </c>
      <c r="C64" s="43">
        <v>183372</v>
      </c>
      <c r="D64" s="43">
        <v>462477</v>
      </c>
      <c r="E64" s="43">
        <v>93756</v>
      </c>
      <c r="F64" s="43">
        <v>166602</v>
      </c>
      <c r="G64" s="64">
        <v>136030</v>
      </c>
      <c r="H64" s="82">
        <v>88325</v>
      </c>
      <c r="I64" s="82">
        <v>77462</v>
      </c>
      <c r="J64" s="82">
        <v>27847</v>
      </c>
      <c r="K64" s="42">
        <f>SUM(J64/I64*100)</f>
        <v>35.949239627172034</v>
      </c>
      <c r="L64" s="181">
        <v>83000</v>
      </c>
      <c r="M64" s="177">
        <f t="shared" si="13"/>
        <v>93.971129351825638</v>
      </c>
      <c r="N64" s="42"/>
      <c r="O64" s="52"/>
    </row>
    <row r="65" spans="1:15" x14ac:dyDescent="0.25">
      <c r="A65" s="49" t="s">
        <v>130</v>
      </c>
      <c r="B65" s="50"/>
      <c r="C65" s="63"/>
      <c r="D65" s="63"/>
      <c r="E65" s="63"/>
      <c r="F65" s="63"/>
      <c r="G65" s="64"/>
      <c r="H65" s="64"/>
      <c r="I65" s="64"/>
      <c r="J65" s="64"/>
      <c r="K65" s="42"/>
      <c r="L65" s="181"/>
      <c r="M65" s="177"/>
      <c r="N65" s="52"/>
      <c r="O65" s="52"/>
    </row>
    <row r="66" spans="1:15" x14ac:dyDescent="0.25">
      <c r="A66" s="39" t="s">
        <v>131</v>
      </c>
      <c r="B66" s="40" t="s">
        <v>85</v>
      </c>
      <c r="C66" s="47">
        <v>26740</v>
      </c>
      <c r="D66" s="47">
        <v>26818</v>
      </c>
      <c r="E66" s="47">
        <v>31341</v>
      </c>
      <c r="F66" s="91">
        <v>45853</v>
      </c>
      <c r="G66" s="64">
        <v>36368</v>
      </c>
      <c r="H66" s="212" t="s">
        <v>132</v>
      </c>
      <c r="I66" s="213"/>
      <c r="J66" s="213"/>
      <c r="K66" s="213"/>
      <c r="L66" s="213"/>
      <c r="M66" s="213"/>
      <c r="N66" s="213"/>
      <c r="O66" s="214"/>
    </row>
    <row r="67" spans="1:15" x14ac:dyDescent="0.25">
      <c r="A67" s="44" t="s">
        <v>133</v>
      </c>
      <c r="B67" s="50"/>
      <c r="C67" s="92"/>
      <c r="D67" s="92"/>
      <c r="E67" s="92"/>
      <c r="F67" s="93"/>
      <c r="G67" s="64"/>
      <c r="H67" s="64"/>
      <c r="I67" s="64"/>
      <c r="J67" s="64"/>
      <c r="K67" s="42"/>
      <c r="L67" s="42"/>
      <c r="M67" s="41"/>
      <c r="N67" s="52"/>
      <c r="O67" s="52"/>
    </row>
    <row r="68" spans="1:15" x14ac:dyDescent="0.25">
      <c r="A68" s="44"/>
      <c r="B68" s="94" t="s">
        <v>14</v>
      </c>
      <c r="C68" s="47"/>
      <c r="D68" s="47"/>
      <c r="E68" s="47">
        <v>8702</v>
      </c>
      <c r="F68" s="47">
        <v>5621</v>
      </c>
      <c r="G68" s="82">
        <v>10870</v>
      </c>
      <c r="H68" s="82">
        <v>9924</v>
      </c>
      <c r="I68" s="82">
        <v>7195</v>
      </c>
      <c r="J68" s="82">
        <v>7577</v>
      </c>
      <c r="K68" s="42">
        <f>SUM(J68/I68*100)</f>
        <v>105.3092425295344</v>
      </c>
      <c r="L68" s="181">
        <v>9312</v>
      </c>
      <c r="M68" s="177">
        <f t="shared" si="13"/>
        <v>93.833131801692872</v>
      </c>
      <c r="N68" s="42"/>
      <c r="O68" s="52"/>
    </row>
    <row r="69" spans="1:15" x14ac:dyDescent="0.25">
      <c r="A69" s="95"/>
      <c r="B69" s="40" t="s">
        <v>85</v>
      </c>
      <c r="C69" s="47">
        <v>306986</v>
      </c>
      <c r="D69" s="47">
        <v>305696</v>
      </c>
      <c r="E69" s="47">
        <v>312804</v>
      </c>
      <c r="F69" s="47">
        <v>210307</v>
      </c>
      <c r="G69" s="82">
        <v>346242</v>
      </c>
      <c r="H69" s="82">
        <v>394059</v>
      </c>
      <c r="I69" s="82">
        <v>288988.2</v>
      </c>
      <c r="J69" s="82">
        <v>326939.40000000002</v>
      </c>
      <c r="K69" s="42">
        <f>SUM(J69/I69*100)</f>
        <v>113.13243931759152</v>
      </c>
      <c r="L69" s="181">
        <v>380511</v>
      </c>
      <c r="M69" s="177">
        <f t="shared" si="13"/>
        <v>96.561936156768397</v>
      </c>
      <c r="N69" s="42">
        <v>36000</v>
      </c>
      <c r="O69" s="52">
        <v>290</v>
      </c>
    </row>
    <row r="70" spans="1:15" ht="31.5" x14ac:dyDescent="0.25">
      <c r="A70" s="49" t="s">
        <v>134</v>
      </c>
      <c r="B70" s="96"/>
      <c r="C70" s="97"/>
      <c r="D70" s="97"/>
      <c r="E70" s="63"/>
      <c r="F70" s="98"/>
      <c r="G70" s="64"/>
      <c r="H70" s="64"/>
      <c r="I70" s="64"/>
      <c r="J70" s="64"/>
      <c r="K70" s="42"/>
      <c r="L70" s="181"/>
      <c r="M70" s="177"/>
      <c r="N70" s="52"/>
      <c r="O70" s="52"/>
    </row>
    <row r="71" spans="1:15" x14ac:dyDescent="0.25">
      <c r="A71" s="39" t="s">
        <v>135</v>
      </c>
      <c r="B71" s="40" t="s">
        <v>136</v>
      </c>
      <c r="C71" s="43">
        <v>1773</v>
      </c>
      <c r="D71" s="43">
        <v>0</v>
      </c>
      <c r="E71" s="99">
        <v>1100</v>
      </c>
      <c r="F71" s="100">
        <v>200</v>
      </c>
      <c r="G71" s="89">
        <v>1100</v>
      </c>
      <c r="H71" s="89">
        <v>1300</v>
      </c>
      <c r="I71" s="89">
        <v>1300</v>
      </c>
      <c r="J71" s="89">
        <v>0</v>
      </c>
      <c r="K71" s="42">
        <f>SUM(J71/I71*100)</f>
        <v>0</v>
      </c>
      <c r="L71" s="181">
        <v>0</v>
      </c>
      <c r="M71" s="177">
        <f t="shared" si="13"/>
        <v>0</v>
      </c>
      <c r="N71" s="212" t="s">
        <v>90</v>
      </c>
      <c r="O71" s="214"/>
    </row>
    <row r="72" spans="1:15" x14ac:dyDescent="0.25">
      <c r="A72" s="39"/>
      <c r="B72" s="40" t="s">
        <v>85</v>
      </c>
      <c r="C72" s="47">
        <v>15070</v>
      </c>
      <c r="D72" s="43">
        <v>0</v>
      </c>
      <c r="E72" s="101">
        <v>8800</v>
      </c>
      <c r="F72" s="102">
        <v>2000</v>
      </c>
      <c r="G72" s="89">
        <v>10000</v>
      </c>
      <c r="H72" s="89">
        <v>16900</v>
      </c>
      <c r="I72" s="89">
        <v>16900</v>
      </c>
      <c r="J72" s="89">
        <v>0</v>
      </c>
      <c r="K72" s="42">
        <f>SUM(J72/I72*100)</f>
        <v>0</v>
      </c>
      <c r="L72" s="181">
        <v>0</v>
      </c>
      <c r="M72" s="177">
        <f t="shared" si="13"/>
        <v>0</v>
      </c>
      <c r="N72" s="42"/>
      <c r="O72" s="52"/>
    </row>
    <row r="73" spans="1:15" x14ac:dyDescent="0.25">
      <c r="A73" s="39"/>
      <c r="B73" s="40"/>
      <c r="C73" s="47"/>
      <c r="D73" s="43"/>
      <c r="E73" s="101"/>
      <c r="F73" s="102"/>
      <c r="G73" s="103"/>
      <c r="H73" s="103"/>
      <c r="I73" s="103"/>
      <c r="J73" s="103"/>
      <c r="K73" s="42"/>
      <c r="L73" s="181"/>
      <c r="M73" s="177"/>
      <c r="N73" s="52"/>
      <c r="O73" s="52"/>
    </row>
    <row r="74" spans="1:15" x14ac:dyDescent="0.25">
      <c r="A74" s="49" t="s">
        <v>137</v>
      </c>
      <c r="B74" s="96"/>
      <c r="C74" s="97"/>
      <c r="D74" s="97"/>
      <c r="E74" s="63"/>
      <c r="F74" s="98"/>
      <c r="G74" s="64"/>
      <c r="H74" s="64"/>
      <c r="I74" s="64"/>
      <c r="J74" s="64"/>
      <c r="K74" s="42"/>
      <c r="L74" s="181"/>
      <c r="M74" s="177"/>
      <c r="N74" s="52"/>
      <c r="O74" s="52"/>
    </row>
    <row r="75" spans="1:15" x14ac:dyDescent="0.25">
      <c r="A75" s="39"/>
      <c r="B75" s="40" t="s">
        <v>85</v>
      </c>
      <c r="C75" s="47">
        <v>0</v>
      </c>
      <c r="D75" s="43">
        <v>0</v>
      </c>
      <c r="E75" s="101">
        <v>0</v>
      </c>
      <c r="F75" s="102">
        <v>0</v>
      </c>
      <c r="G75" s="89">
        <v>0</v>
      </c>
      <c r="H75" s="89">
        <v>30969</v>
      </c>
      <c r="I75" s="80">
        <v>23065</v>
      </c>
      <c r="J75" s="80">
        <v>23645</v>
      </c>
      <c r="K75" s="42">
        <f>SUM(J75/I75*100)</f>
        <v>102.51463256015607</v>
      </c>
      <c r="L75" s="181">
        <v>30700</v>
      </c>
      <c r="M75" s="177">
        <f t="shared" si="13"/>
        <v>99.131389453970101</v>
      </c>
      <c r="N75" s="42">
        <v>19000</v>
      </c>
      <c r="O75" s="52">
        <v>8</v>
      </c>
    </row>
    <row r="76" spans="1:15" x14ac:dyDescent="0.25">
      <c r="A76" s="39"/>
      <c r="B76" s="40"/>
      <c r="C76" s="47"/>
      <c r="D76" s="43"/>
      <c r="E76" s="101"/>
      <c r="F76" s="102"/>
      <c r="G76" s="103"/>
      <c r="H76" s="103"/>
      <c r="I76" s="103"/>
      <c r="J76" s="103"/>
      <c r="K76" s="42"/>
      <c r="L76" s="181"/>
      <c r="M76" s="177"/>
      <c r="N76" s="52"/>
      <c r="O76" s="52"/>
    </row>
    <row r="77" spans="1:15" ht="37.5" x14ac:dyDescent="0.25">
      <c r="A77" s="39" t="s">
        <v>138</v>
      </c>
      <c r="B77" s="104" t="s">
        <v>85</v>
      </c>
      <c r="C77" s="105">
        <f>SUM(C13+C27+C35+C43+C44+C45+C46+C47+C48+C49+C51+C54+C57+C60+C63+C66+C69+C75)</f>
        <v>1199898</v>
      </c>
      <c r="D77" s="105">
        <f>SUM(D13+D27+D35+D43+D44+D45+D46+D47+D48+D49+D51+D54+D57+D60+D63+D66+D69+D75)</f>
        <v>1426661</v>
      </c>
      <c r="E77" s="105">
        <f>SUM(E13+E27+E35+E43+E44+E45+E46+E47+E48+E49+E51+E54+E57+E60+E63+E66+E69+E75)</f>
        <v>1177021</v>
      </c>
      <c r="F77" s="105">
        <f>SUM(F13+F27+F35+F43+F44+F45+F46+F47+F48+F49+F51+F54+F57+F60+F63+F66+F69+F75)</f>
        <v>1386834.4</v>
      </c>
      <c r="G77" s="105">
        <f>SUM(G13+G27+G35+G43+G44+G45+G46+G47+G48+G49+G51+G54+G57+G60+G63+G66+G69+G75)</f>
        <v>1488197</v>
      </c>
      <c r="H77" s="105">
        <f>SUM(H13+H21+H27+H35+H43+H44+H45+H46+H47+H48+H49+H51+H54+H57+H60+H63+H69+H75)</f>
        <v>1387586</v>
      </c>
      <c r="I77" s="105">
        <f>SUM(I13+I21+I27+I35+I43+I44+I45+I46+I47+I48+I49+I51+I54+I57+I60+I63+I66+I69+I75)</f>
        <v>1007043.2</v>
      </c>
      <c r="J77" s="105">
        <f>SUM(J13+J21+J27+J35+J43+J44+J45+J46+J47+J48+J49+J51+J54+J57+J60+J63+J66+J69+J75)</f>
        <v>1023601.4</v>
      </c>
      <c r="K77" s="42">
        <f>SUM(J77/I77*100)</f>
        <v>101.64423929380588</v>
      </c>
      <c r="L77" s="183">
        <f>SUM(L13+L21+L27+L35+L43+L44+L45+L46+L47+L48+L49+L51+L54+L57+L60+L63+L66+L69+L75)</f>
        <v>1396847</v>
      </c>
      <c r="M77" s="177">
        <f t="shared" si="13"/>
        <v>100.66741809156335</v>
      </c>
      <c r="N77" s="106"/>
      <c r="O77" s="105">
        <f>SUM(O13+O27+O35+O43+O44+O45+O46+O47+O48+O49+O51+O54+O57+O60+O63+O69+O75)</f>
        <v>805.8</v>
      </c>
    </row>
    <row r="78" spans="1:15" ht="37.5" x14ac:dyDescent="0.25">
      <c r="A78" s="39" t="s">
        <v>139</v>
      </c>
      <c r="B78" s="104" t="s">
        <v>85</v>
      </c>
      <c r="C78" s="105">
        <f>SUM(C13+C27+C35+C43+C44+C45+C46+C51+C54+C58+C61+C64+C66+C69+C75)</f>
        <v>982617</v>
      </c>
      <c r="D78" s="105">
        <f>SUM(D13+D27+D35+D43+D44+D45+D46+D51+D54+D58+D61+D64+D66+D69+D75)</f>
        <v>1278708</v>
      </c>
      <c r="E78" s="105">
        <f>SUM(E13+E27+E35+E43+E44+E45+E46+E51+E54+E58+E61+E64+E66+E69+E75)</f>
        <v>954864</v>
      </c>
      <c r="F78" s="105">
        <f>SUM(F13+F27+F35+F43+F44+F45+F46+F51+F54+F58+F61+F64+F66+F69+F75)</f>
        <v>903471.4</v>
      </c>
      <c r="G78" s="105">
        <f>SUM(G13+G27+G35+G43+G44+G45+G46+G47+G48+G49+G51+G54+G58+G61+G64+G66+G69+G75)</f>
        <v>1273429</v>
      </c>
      <c r="H78" s="105">
        <f>SUM(H13+H21+H27+H35+H43+H44+H45+H46+H47+H48+H49+H51+H54+H58+H61+H64+H69+H75)</f>
        <v>1385339</v>
      </c>
      <c r="I78" s="105">
        <f>SUM(I13+I27+I35+I43+I44+I45+I46+I47+I48+I49+I51+I54+I58+I61+I64+I66+I69+I75)</f>
        <v>997203.2</v>
      </c>
      <c r="J78" s="105">
        <f>SUM(J13+J21+J27+J35+J43+J44+J45+J46+J47+J48+J49+J51+J54+J58+J61+J64+J66+J69+J75)</f>
        <v>1023601.4</v>
      </c>
      <c r="K78" s="42">
        <f>SUM(J78/I78*100)</f>
        <v>102.6472237553991</v>
      </c>
      <c r="L78" s="183">
        <f>SUM(L13+L21+L27+L35+L43+L44+L45+L46+L47+L48+L49+L51+L54+L58+L61+L64+L66+L69+L75)</f>
        <v>1363847</v>
      </c>
      <c r="M78" s="177">
        <f t="shared" ref="M78" si="18">SUM(L78/H78*100)</f>
        <v>98.448610773247552</v>
      </c>
      <c r="N78" s="106"/>
      <c r="O78" s="105"/>
    </row>
    <row r="79" spans="1:15" x14ac:dyDescent="0.25">
      <c r="A79" s="107"/>
      <c r="B79" s="108"/>
    </row>
    <row r="80" spans="1:15" ht="20.25" x14ac:dyDescent="0.25">
      <c r="A80" s="215" t="s">
        <v>140</v>
      </c>
      <c r="B80" s="216"/>
      <c r="C80" s="216"/>
      <c r="D80" s="216"/>
      <c r="E80" s="216"/>
      <c r="F80" s="216"/>
      <c r="G80" s="216"/>
      <c r="H80" s="217"/>
      <c r="I80" s="111"/>
      <c r="J80" s="111"/>
      <c r="K80" s="112"/>
      <c r="L80" s="112"/>
      <c r="M80" s="112"/>
      <c r="N80" s="113"/>
      <c r="O80" s="113"/>
    </row>
    <row r="81" spans="1:15" ht="31.5" x14ac:dyDescent="0.25">
      <c r="A81" s="114" t="s">
        <v>141</v>
      </c>
      <c r="B81" s="114">
        <v>2017</v>
      </c>
      <c r="C81" s="114">
        <v>2018</v>
      </c>
      <c r="D81" s="114">
        <v>2019</v>
      </c>
      <c r="E81" s="114">
        <v>2020</v>
      </c>
      <c r="F81" s="115">
        <v>2021</v>
      </c>
      <c r="G81" s="116">
        <v>2022</v>
      </c>
      <c r="H81" s="37" t="s">
        <v>77</v>
      </c>
      <c r="I81" s="37" t="s">
        <v>78</v>
      </c>
      <c r="J81" s="37" t="s">
        <v>79</v>
      </c>
      <c r="K81" s="113"/>
      <c r="L81" s="113"/>
      <c r="M81" s="113"/>
      <c r="N81" s="113"/>
      <c r="O81" s="113"/>
    </row>
    <row r="82" spans="1:15" x14ac:dyDescent="0.25">
      <c r="A82" s="117" t="s">
        <v>142</v>
      </c>
      <c r="B82" s="118"/>
      <c r="C82" s="118"/>
      <c r="D82" s="118"/>
      <c r="E82" s="118"/>
      <c r="F82" s="119"/>
      <c r="G82" s="120"/>
      <c r="H82" s="42"/>
      <c r="I82" s="121"/>
      <c r="J82" s="122"/>
      <c r="K82" s="113"/>
      <c r="L82" s="113"/>
      <c r="M82" s="113"/>
      <c r="N82" s="113"/>
      <c r="O82" s="113"/>
    </row>
    <row r="83" spans="1:15" x14ac:dyDescent="0.25">
      <c r="A83" s="123" t="s">
        <v>143</v>
      </c>
      <c r="B83" s="124">
        <v>2569</v>
      </c>
      <c r="C83" s="124">
        <v>2616</v>
      </c>
      <c r="D83" s="124">
        <v>2641</v>
      </c>
      <c r="E83" s="124">
        <v>2673</v>
      </c>
      <c r="F83" s="124">
        <v>2733</v>
      </c>
      <c r="G83" s="125">
        <v>3298</v>
      </c>
      <c r="H83" s="126"/>
      <c r="I83" s="127"/>
      <c r="J83" s="128" t="e">
        <f>SUM(I83/H83*100)</f>
        <v>#DIV/0!</v>
      </c>
      <c r="K83" s="113"/>
      <c r="L83" s="113"/>
      <c r="M83" s="113"/>
      <c r="N83" s="113"/>
      <c r="O83" s="113"/>
    </row>
    <row r="84" spans="1:15" x14ac:dyDescent="0.25">
      <c r="A84" s="123" t="s">
        <v>144</v>
      </c>
      <c r="B84" s="124">
        <v>2320</v>
      </c>
      <c r="C84" s="124">
        <v>2379</v>
      </c>
      <c r="D84" s="124">
        <v>2392</v>
      </c>
      <c r="E84" s="124">
        <v>2480</v>
      </c>
      <c r="F84" s="124">
        <v>2557</v>
      </c>
      <c r="G84" s="125">
        <v>2089</v>
      </c>
      <c r="H84" s="126">
        <v>1720</v>
      </c>
      <c r="I84" s="127"/>
      <c r="J84" s="128">
        <f>SUM(I84/H84*100)</f>
        <v>0</v>
      </c>
      <c r="K84" s="113"/>
      <c r="L84" s="113"/>
      <c r="M84" s="113"/>
      <c r="N84" s="113"/>
      <c r="O84" s="113"/>
    </row>
    <row r="85" spans="1:15" x14ac:dyDescent="0.25">
      <c r="A85" s="117" t="s">
        <v>145</v>
      </c>
      <c r="B85" s="118"/>
      <c r="C85" s="118"/>
      <c r="D85" s="118"/>
      <c r="E85" s="118"/>
      <c r="F85" s="118"/>
      <c r="G85" s="129"/>
      <c r="H85" s="42"/>
      <c r="I85" s="130"/>
      <c r="J85" s="131"/>
      <c r="K85" s="113"/>
      <c r="L85" s="113"/>
      <c r="M85" s="113"/>
      <c r="N85" s="113"/>
      <c r="O85" s="113"/>
    </row>
    <row r="86" spans="1:15" x14ac:dyDescent="0.25">
      <c r="A86" s="123" t="s">
        <v>146</v>
      </c>
      <c r="B86" s="124">
        <v>46595</v>
      </c>
      <c r="C86" s="124">
        <v>48190</v>
      </c>
      <c r="D86" s="124">
        <v>51871</v>
      </c>
      <c r="E86" s="124">
        <v>54772</v>
      </c>
      <c r="F86" s="124">
        <v>56890</v>
      </c>
      <c r="G86" s="125">
        <v>61086</v>
      </c>
      <c r="H86" s="126">
        <v>45973</v>
      </c>
      <c r="I86" s="127">
        <v>48625.8</v>
      </c>
      <c r="J86" s="128">
        <f>SUM(I86/H86*100)</f>
        <v>105.7703434624671</v>
      </c>
      <c r="K86" s="113"/>
      <c r="L86" s="113"/>
      <c r="M86" s="113"/>
      <c r="N86" s="113"/>
      <c r="O86" s="113"/>
    </row>
    <row r="87" spans="1:15" x14ac:dyDescent="0.25">
      <c r="A87" s="123" t="s">
        <v>147</v>
      </c>
      <c r="B87" s="124">
        <v>42698</v>
      </c>
      <c r="C87" s="124">
        <v>4396</v>
      </c>
      <c r="D87" s="124">
        <v>47507</v>
      </c>
      <c r="E87" s="124">
        <v>49278</v>
      </c>
      <c r="F87" s="124">
        <v>51712</v>
      </c>
      <c r="G87" s="125">
        <v>56257</v>
      </c>
      <c r="H87" s="126">
        <v>42549</v>
      </c>
      <c r="I87" s="127">
        <v>44976.7</v>
      </c>
      <c r="J87" s="128">
        <f>SUM(I87/H87*100)</f>
        <v>105.70565700721521</v>
      </c>
      <c r="K87" s="113"/>
      <c r="L87" s="113"/>
      <c r="M87" s="113"/>
      <c r="N87" s="113"/>
      <c r="O87" s="113"/>
    </row>
    <row r="88" spans="1:15" x14ac:dyDescent="0.25">
      <c r="A88" s="117" t="s">
        <v>148</v>
      </c>
      <c r="B88" s="118"/>
      <c r="C88" s="118"/>
      <c r="D88" s="118"/>
      <c r="E88" s="118"/>
      <c r="F88" s="118"/>
      <c r="G88" s="132"/>
      <c r="H88" s="42"/>
      <c r="I88" s="133"/>
      <c r="J88" s="134"/>
      <c r="K88" s="113"/>
      <c r="L88" s="113"/>
      <c r="M88" s="113"/>
      <c r="N88" s="113"/>
      <c r="O88" s="113"/>
    </row>
    <row r="89" spans="1:15" x14ac:dyDescent="0.25">
      <c r="A89" s="123" t="s">
        <v>146</v>
      </c>
      <c r="B89" s="124">
        <v>71593</v>
      </c>
      <c r="C89" s="124">
        <v>56817</v>
      </c>
      <c r="D89" s="124">
        <v>68800</v>
      </c>
      <c r="E89" s="124">
        <v>66127</v>
      </c>
      <c r="F89" s="124">
        <v>49165</v>
      </c>
      <c r="G89" s="125">
        <v>86362</v>
      </c>
      <c r="H89" s="126">
        <v>86362</v>
      </c>
      <c r="I89" s="127">
        <v>60167</v>
      </c>
      <c r="J89" s="128">
        <f>SUM(I89/H89*100)</f>
        <v>69.668372663903114</v>
      </c>
      <c r="K89" s="113"/>
      <c r="L89" s="113"/>
      <c r="M89" s="113"/>
      <c r="N89" s="113"/>
      <c r="O89" s="113"/>
    </row>
    <row r="90" spans="1:15" x14ac:dyDescent="0.25">
      <c r="A90" s="123" t="s">
        <v>147</v>
      </c>
      <c r="B90" s="124">
        <v>45084</v>
      </c>
      <c r="C90" s="124">
        <v>33720</v>
      </c>
      <c r="D90" s="124">
        <v>49535</v>
      </c>
      <c r="E90" s="124">
        <v>45373</v>
      </c>
      <c r="F90" s="124">
        <v>32311</v>
      </c>
      <c r="G90" s="125">
        <v>55475</v>
      </c>
      <c r="H90" s="126">
        <v>55475</v>
      </c>
      <c r="I90" s="127">
        <v>37846</v>
      </c>
      <c r="J90" s="128">
        <f>SUM(I90/H90*100)</f>
        <v>68.221721496169437</v>
      </c>
      <c r="K90" s="113"/>
      <c r="L90" s="113"/>
      <c r="M90" s="113"/>
      <c r="N90" s="113"/>
      <c r="O90" s="113"/>
    </row>
    <row r="91" spans="1:15" ht="20.25" x14ac:dyDescent="0.25">
      <c r="A91" s="218" t="s">
        <v>149</v>
      </c>
      <c r="B91" s="219"/>
      <c r="C91" s="219"/>
      <c r="D91" s="219"/>
      <c r="E91" s="219"/>
      <c r="F91" s="219"/>
      <c r="G91" s="219"/>
      <c r="H91" s="217"/>
      <c r="I91" s="111"/>
      <c r="J91" s="111"/>
      <c r="K91" s="112"/>
      <c r="L91" s="112"/>
      <c r="M91" s="112"/>
      <c r="N91" s="113"/>
      <c r="O91" s="113"/>
    </row>
    <row r="92" spans="1:15" ht="31.5" x14ac:dyDescent="0.25">
      <c r="A92" s="114" t="s">
        <v>141</v>
      </c>
      <c r="B92" s="114">
        <v>2017</v>
      </c>
      <c r="C92" s="114">
        <v>2018</v>
      </c>
      <c r="D92" s="114">
        <v>2019</v>
      </c>
      <c r="E92" s="114">
        <v>2020</v>
      </c>
      <c r="F92" s="115">
        <v>2021</v>
      </c>
      <c r="G92" s="116">
        <v>2022</v>
      </c>
      <c r="H92" s="37" t="s">
        <v>77</v>
      </c>
      <c r="I92" s="37" t="s">
        <v>78</v>
      </c>
      <c r="J92" s="37" t="s">
        <v>79</v>
      </c>
      <c r="K92" s="113"/>
      <c r="L92" s="113"/>
      <c r="M92" s="113"/>
      <c r="N92" s="113"/>
      <c r="O92" s="113"/>
    </row>
    <row r="93" spans="1:15" x14ac:dyDescent="0.25">
      <c r="A93" s="117" t="s">
        <v>142</v>
      </c>
      <c r="B93" s="118"/>
      <c r="C93" s="118"/>
      <c r="D93" s="118"/>
      <c r="E93" s="118"/>
      <c r="F93" s="135"/>
      <c r="G93" s="120"/>
      <c r="H93" s="42"/>
      <c r="I93" s="121"/>
      <c r="J93" s="122"/>
      <c r="K93" s="113"/>
      <c r="L93" s="113"/>
      <c r="M93" s="113"/>
      <c r="N93" s="113"/>
      <c r="O93" s="113"/>
    </row>
    <row r="94" spans="1:15" x14ac:dyDescent="0.25">
      <c r="A94" s="123" t="s">
        <v>146</v>
      </c>
      <c r="B94" s="124">
        <v>2251</v>
      </c>
      <c r="C94" s="124">
        <v>2240</v>
      </c>
      <c r="D94" s="124">
        <v>2450</v>
      </c>
      <c r="E94" s="124">
        <v>2667</v>
      </c>
      <c r="F94" s="124">
        <v>2697</v>
      </c>
      <c r="G94" s="125">
        <v>2608</v>
      </c>
      <c r="H94" s="126"/>
      <c r="I94" s="127"/>
      <c r="J94" s="128" t="e">
        <f>SUM(I94/H94*100)</f>
        <v>#DIV/0!</v>
      </c>
      <c r="K94" s="113"/>
      <c r="L94" s="113"/>
      <c r="M94" s="113"/>
      <c r="N94" s="113"/>
      <c r="O94" s="113"/>
    </row>
    <row r="95" spans="1:15" x14ac:dyDescent="0.25">
      <c r="A95" s="123" t="s">
        <v>147</v>
      </c>
      <c r="B95" s="124">
        <v>2017</v>
      </c>
      <c r="C95" s="124">
        <v>2023</v>
      </c>
      <c r="D95" s="124">
        <v>2297</v>
      </c>
      <c r="E95" s="124">
        <v>2339</v>
      </c>
      <c r="F95" s="124">
        <v>2530</v>
      </c>
      <c r="G95" s="125">
        <v>2425</v>
      </c>
      <c r="H95" s="126"/>
      <c r="I95" s="127"/>
      <c r="J95" s="128" t="e">
        <f>SUM(I95/H95*100)</f>
        <v>#DIV/0!</v>
      </c>
      <c r="K95" s="113"/>
      <c r="L95" s="113"/>
      <c r="M95" s="113"/>
      <c r="N95" s="113"/>
      <c r="O95" s="113"/>
    </row>
    <row r="96" spans="1:15" x14ac:dyDescent="0.25">
      <c r="A96" s="117" t="s">
        <v>145</v>
      </c>
      <c r="B96" s="118"/>
      <c r="C96" s="118"/>
      <c r="D96" s="118"/>
      <c r="E96" s="118"/>
      <c r="F96" s="118"/>
      <c r="G96" s="129"/>
      <c r="H96" s="42"/>
      <c r="I96" s="130"/>
      <c r="J96" s="131"/>
      <c r="K96" s="113"/>
      <c r="L96" s="113"/>
      <c r="M96" s="113"/>
      <c r="N96" s="113"/>
      <c r="O96" s="113"/>
    </row>
    <row r="97" spans="1:15" x14ac:dyDescent="0.25">
      <c r="A97" s="123" t="s">
        <v>146</v>
      </c>
      <c r="B97" s="124">
        <v>42678</v>
      </c>
      <c r="C97" s="124">
        <v>43182</v>
      </c>
      <c r="D97" s="124">
        <v>46719</v>
      </c>
      <c r="E97" s="124">
        <v>54829</v>
      </c>
      <c r="F97" s="124">
        <v>56890</v>
      </c>
      <c r="G97" s="125">
        <v>56344</v>
      </c>
      <c r="H97" s="126">
        <v>42566</v>
      </c>
      <c r="I97" s="127">
        <v>44192.6</v>
      </c>
      <c r="J97" s="128">
        <f>SUM(I97/H97*100)</f>
        <v>103.82135977070901</v>
      </c>
      <c r="K97" s="113"/>
      <c r="L97" s="113"/>
      <c r="M97" s="113"/>
      <c r="N97" s="113"/>
      <c r="O97" s="113"/>
    </row>
    <row r="98" spans="1:15" x14ac:dyDescent="0.25">
      <c r="A98" s="123" t="s">
        <v>147</v>
      </c>
      <c r="B98" s="124">
        <v>38853</v>
      </c>
      <c r="C98" s="124">
        <v>39324</v>
      </c>
      <c r="D98" s="124">
        <v>42813</v>
      </c>
      <c r="E98" s="124">
        <v>44642</v>
      </c>
      <c r="F98" s="124">
        <v>46611</v>
      </c>
      <c r="G98" s="125">
        <v>51882</v>
      </c>
      <c r="H98" s="126">
        <v>39341</v>
      </c>
      <c r="I98" s="127">
        <v>40710.800000000003</v>
      </c>
      <c r="J98" s="128">
        <f>SUM(I98/H98*100)</f>
        <v>103.48186370453219</v>
      </c>
      <c r="K98" s="113"/>
      <c r="L98" s="113"/>
      <c r="M98" s="113"/>
      <c r="N98" s="113"/>
      <c r="O98" s="113"/>
    </row>
    <row r="99" spans="1:15" x14ac:dyDescent="0.25">
      <c r="A99" s="117" t="s">
        <v>148</v>
      </c>
      <c r="B99" s="118"/>
      <c r="C99" s="118"/>
      <c r="D99" s="118"/>
      <c r="E99" s="118"/>
      <c r="F99" s="118"/>
      <c r="G99" s="132"/>
      <c r="H99" s="42"/>
      <c r="I99" s="133"/>
      <c r="J99" s="134"/>
      <c r="K99" s="113"/>
      <c r="L99" s="113"/>
      <c r="M99" s="113"/>
      <c r="N99" s="113"/>
      <c r="O99" s="113"/>
    </row>
    <row r="100" spans="1:15" x14ac:dyDescent="0.25">
      <c r="A100" s="123" t="s">
        <v>146</v>
      </c>
      <c r="B100" s="124">
        <v>13650</v>
      </c>
      <c r="C100" s="124">
        <v>10203</v>
      </c>
      <c r="D100" s="124">
        <v>15755</v>
      </c>
      <c r="E100" s="124">
        <v>18833</v>
      </c>
      <c r="F100" s="136">
        <v>12105</v>
      </c>
      <c r="G100" s="137">
        <v>20550</v>
      </c>
      <c r="H100" s="42"/>
      <c r="I100" s="138"/>
      <c r="J100" s="128" t="e">
        <f>SUM(I100/H100*100)</f>
        <v>#DIV/0!</v>
      </c>
      <c r="K100" s="113"/>
      <c r="L100" s="113"/>
      <c r="M100" s="113"/>
      <c r="N100" s="113"/>
      <c r="O100" s="113"/>
    </row>
    <row r="101" spans="1:15" x14ac:dyDescent="0.25">
      <c r="A101" s="139" t="s">
        <v>147</v>
      </c>
      <c r="B101" s="140">
        <v>6692</v>
      </c>
      <c r="C101" s="140">
        <v>5217</v>
      </c>
      <c r="D101" s="140">
        <v>11642</v>
      </c>
      <c r="E101" s="140">
        <v>13682</v>
      </c>
      <c r="F101" s="141">
        <v>6399</v>
      </c>
      <c r="G101" s="142">
        <v>8935</v>
      </c>
      <c r="H101" s="42"/>
      <c r="I101" s="138"/>
      <c r="J101" s="128" t="e">
        <f>SUM(I101/H101*100)</f>
        <v>#DIV/0!</v>
      </c>
      <c r="K101" s="113"/>
      <c r="L101" s="113"/>
      <c r="M101" s="113"/>
      <c r="N101" s="113"/>
      <c r="O101" s="113"/>
    </row>
    <row r="102" spans="1:15" ht="20.25" x14ac:dyDescent="0.25">
      <c r="A102" s="220" t="s">
        <v>150</v>
      </c>
      <c r="B102" s="221"/>
      <c r="C102" s="221"/>
      <c r="D102" s="221"/>
      <c r="E102" s="221"/>
      <c r="F102" s="221"/>
      <c r="G102" s="221"/>
      <c r="H102" s="221"/>
      <c r="I102" s="221"/>
      <c r="J102" s="221"/>
      <c r="K102" s="221"/>
      <c r="L102" s="143"/>
      <c r="M102" s="143"/>
      <c r="N102" s="113"/>
      <c r="O102" s="113"/>
    </row>
    <row r="103" spans="1:15" ht="31.5" x14ac:dyDescent="0.25">
      <c r="A103" s="144" t="s">
        <v>151</v>
      </c>
      <c r="B103" s="144" t="s">
        <v>152</v>
      </c>
      <c r="C103" s="115">
        <v>2017</v>
      </c>
      <c r="D103" s="115">
        <v>2018</v>
      </c>
      <c r="E103" s="115">
        <v>2019</v>
      </c>
      <c r="F103" s="115">
        <v>2020</v>
      </c>
      <c r="G103" s="115">
        <v>2021</v>
      </c>
      <c r="H103" s="115">
        <v>2022</v>
      </c>
      <c r="I103" s="37" t="s">
        <v>77</v>
      </c>
      <c r="J103" s="37" t="s">
        <v>78</v>
      </c>
      <c r="K103" s="37" t="s">
        <v>79</v>
      </c>
      <c r="L103" s="145"/>
      <c r="M103" s="145"/>
      <c r="N103" s="113"/>
      <c r="O103" s="113"/>
    </row>
    <row r="104" spans="1:15" x14ac:dyDescent="0.25">
      <c r="A104" s="144" t="s">
        <v>153</v>
      </c>
      <c r="B104" s="146" t="s">
        <v>154</v>
      </c>
      <c r="C104" s="147">
        <v>19224</v>
      </c>
      <c r="D104" s="147">
        <v>19480</v>
      </c>
      <c r="E104" s="147">
        <v>19975</v>
      </c>
      <c r="F104" s="148">
        <v>20324</v>
      </c>
      <c r="G104" s="149">
        <v>20736</v>
      </c>
      <c r="H104" s="150">
        <v>20866</v>
      </c>
      <c r="I104" s="150">
        <v>20507</v>
      </c>
      <c r="J104" s="150">
        <v>21060</v>
      </c>
      <c r="K104" s="151">
        <f>SUM(J104/I104*100)</f>
        <v>102.6966401716487</v>
      </c>
      <c r="L104" s="152"/>
      <c r="M104" s="152"/>
      <c r="N104" s="113"/>
      <c r="O104" s="113"/>
    </row>
    <row r="105" spans="1:15" x14ac:dyDescent="0.25">
      <c r="A105" s="144" t="s">
        <v>155</v>
      </c>
      <c r="B105" s="146" t="s">
        <v>154</v>
      </c>
      <c r="C105" s="147">
        <v>17950</v>
      </c>
      <c r="D105" s="147">
        <v>18150</v>
      </c>
      <c r="E105" s="147">
        <v>18653</v>
      </c>
      <c r="F105" s="153">
        <v>18807</v>
      </c>
      <c r="G105" s="149">
        <v>19342</v>
      </c>
      <c r="H105" s="150">
        <v>19327</v>
      </c>
      <c r="I105" s="150">
        <v>19071</v>
      </c>
      <c r="J105" s="150">
        <v>19499</v>
      </c>
      <c r="K105" s="151">
        <f t="shared" ref="K105:K119" si="19">SUM(J105/I105*100)</f>
        <v>102.24424518903047</v>
      </c>
      <c r="L105" s="152"/>
      <c r="M105" s="152"/>
      <c r="N105" s="113"/>
      <c r="O105" s="113"/>
    </row>
    <row r="106" spans="1:15" x14ac:dyDescent="0.25">
      <c r="A106" s="146" t="s">
        <v>156</v>
      </c>
      <c r="B106" s="146" t="s">
        <v>154</v>
      </c>
      <c r="C106" s="154">
        <v>1274</v>
      </c>
      <c r="D106" s="154">
        <v>1330</v>
      </c>
      <c r="E106" s="154">
        <v>1322</v>
      </c>
      <c r="F106" s="153">
        <v>1517</v>
      </c>
      <c r="G106" s="149">
        <v>1394</v>
      </c>
      <c r="H106" s="150">
        <v>1674</v>
      </c>
      <c r="I106" s="150">
        <v>1415</v>
      </c>
      <c r="J106" s="150">
        <v>1565</v>
      </c>
      <c r="K106" s="151">
        <f t="shared" si="19"/>
        <v>110.60070671378092</v>
      </c>
      <c r="L106" s="152"/>
      <c r="M106" s="152"/>
      <c r="N106" s="113"/>
      <c r="O106" s="113"/>
    </row>
    <row r="107" spans="1:15" x14ac:dyDescent="0.25">
      <c r="A107" s="146" t="s">
        <v>157</v>
      </c>
      <c r="B107" s="146" t="s">
        <v>154</v>
      </c>
      <c r="C107" s="154">
        <v>7557</v>
      </c>
      <c r="D107" s="154">
        <v>7666</v>
      </c>
      <c r="E107" s="154">
        <v>7685</v>
      </c>
      <c r="F107" s="153">
        <v>7800</v>
      </c>
      <c r="G107" s="149">
        <v>7945</v>
      </c>
      <c r="H107" s="150">
        <v>8068</v>
      </c>
      <c r="I107" s="150">
        <v>7950</v>
      </c>
      <c r="J107" s="150">
        <v>7904</v>
      </c>
      <c r="K107" s="151">
        <f t="shared" si="19"/>
        <v>99.421383647798748</v>
      </c>
      <c r="L107" s="152"/>
      <c r="M107" s="152"/>
      <c r="N107" s="113"/>
      <c r="O107" s="113"/>
    </row>
    <row r="108" spans="1:15" x14ac:dyDescent="0.25">
      <c r="A108" s="144" t="s">
        <v>158</v>
      </c>
      <c r="B108" s="146" t="s">
        <v>154</v>
      </c>
      <c r="C108" s="147">
        <v>6839</v>
      </c>
      <c r="D108" s="147">
        <v>6942</v>
      </c>
      <c r="E108" s="147">
        <v>6942</v>
      </c>
      <c r="F108" s="153">
        <v>6942</v>
      </c>
      <c r="G108" s="149">
        <v>7070</v>
      </c>
      <c r="H108" s="150">
        <v>7192</v>
      </c>
      <c r="I108" s="150">
        <v>7051</v>
      </c>
      <c r="J108" s="150">
        <v>7033</v>
      </c>
      <c r="K108" s="151">
        <f t="shared" si="19"/>
        <v>99.74471706140973</v>
      </c>
      <c r="L108" s="152"/>
      <c r="M108" s="152"/>
      <c r="N108" s="113"/>
      <c r="O108" s="113"/>
    </row>
    <row r="109" spans="1:15" x14ac:dyDescent="0.25">
      <c r="A109" s="144" t="s">
        <v>159</v>
      </c>
      <c r="B109" s="146" t="s">
        <v>154</v>
      </c>
      <c r="C109" s="147">
        <v>718</v>
      </c>
      <c r="D109" s="147">
        <v>724</v>
      </c>
      <c r="E109" s="147">
        <v>743</v>
      </c>
      <c r="F109" s="148">
        <v>858</v>
      </c>
      <c r="G109" s="149">
        <v>875</v>
      </c>
      <c r="H109" s="150">
        <v>876</v>
      </c>
      <c r="I109" s="150">
        <v>899</v>
      </c>
      <c r="J109" s="150">
        <v>871</v>
      </c>
      <c r="K109" s="151">
        <f t="shared" si="19"/>
        <v>96.885428253615117</v>
      </c>
      <c r="L109" s="152"/>
      <c r="M109" s="152"/>
      <c r="N109" s="113"/>
      <c r="O109" s="113"/>
    </row>
    <row r="110" spans="1:15" x14ac:dyDescent="0.25">
      <c r="A110" s="146" t="s">
        <v>160</v>
      </c>
      <c r="B110" s="146" t="s">
        <v>154</v>
      </c>
      <c r="C110" s="154">
        <v>3234</v>
      </c>
      <c r="D110" s="154">
        <v>3143</v>
      </c>
      <c r="E110" s="154">
        <v>3109</v>
      </c>
      <c r="F110" s="153">
        <v>3341</v>
      </c>
      <c r="G110" s="149">
        <v>2432</v>
      </c>
      <c r="H110" s="150">
        <v>2054</v>
      </c>
      <c r="I110" s="150">
        <v>2130</v>
      </c>
      <c r="J110" s="150">
        <v>2030</v>
      </c>
      <c r="K110" s="151">
        <f t="shared" si="19"/>
        <v>95.305164319248831</v>
      </c>
      <c r="L110" s="152"/>
      <c r="M110" s="152"/>
      <c r="N110" s="113"/>
      <c r="O110" s="113"/>
    </row>
    <row r="111" spans="1:15" x14ac:dyDescent="0.25">
      <c r="A111" s="146" t="s">
        <v>161</v>
      </c>
      <c r="B111" s="146" t="s">
        <v>154</v>
      </c>
      <c r="C111" s="147">
        <v>181</v>
      </c>
      <c r="D111" s="147">
        <v>150</v>
      </c>
      <c r="E111" s="147">
        <v>154</v>
      </c>
      <c r="F111" s="148">
        <v>20</v>
      </c>
      <c r="G111" s="149">
        <v>0</v>
      </c>
      <c r="H111" s="150">
        <v>0</v>
      </c>
      <c r="I111" s="150">
        <v>0</v>
      </c>
      <c r="J111" s="150">
        <v>0</v>
      </c>
      <c r="K111" s="151" t="e">
        <f t="shared" si="19"/>
        <v>#DIV/0!</v>
      </c>
      <c r="L111" s="152"/>
      <c r="M111" s="152"/>
      <c r="N111" s="113"/>
      <c r="O111" s="113"/>
    </row>
    <row r="112" spans="1:15" x14ac:dyDescent="0.25">
      <c r="A112" s="144" t="s">
        <v>162</v>
      </c>
      <c r="B112" s="146" t="s">
        <v>154</v>
      </c>
      <c r="C112" s="147">
        <v>3053</v>
      </c>
      <c r="D112" s="147">
        <v>2993</v>
      </c>
      <c r="E112" s="147">
        <v>2959</v>
      </c>
      <c r="F112" s="153">
        <v>3321</v>
      </c>
      <c r="G112" s="149">
        <v>2432</v>
      </c>
      <c r="H112" s="150">
        <v>2054</v>
      </c>
      <c r="I112" s="150">
        <v>2130</v>
      </c>
      <c r="J112" s="150">
        <v>2030</v>
      </c>
      <c r="K112" s="151">
        <f t="shared" si="19"/>
        <v>95.305164319248831</v>
      </c>
      <c r="L112" s="152"/>
      <c r="M112" s="152"/>
      <c r="N112" s="113"/>
      <c r="O112" s="113"/>
    </row>
    <row r="113" spans="1:15" x14ac:dyDescent="0.25">
      <c r="A113" s="146" t="s">
        <v>163</v>
      </c>
      <c r="B113" s="146" t="s">
        <v>154</v>
      </c>
      <c r="C113" s="154">
        <v>2393</v>
      </c>
      <c r="D113" s="154">
        <v>2209</v>
      </c>
      <c r="E113" s="147">
        <v>2058</v>
      </c>
      <c r="F113" s="153">
        <v>1895</v>
      </c>
      <c r="G113" s="149">
        <v>1396</v>
      </c>
      <c r="H113" s="150">
        <v>1235</v>
      </c>
      <c r="I113" s="150">
        <v>1220</v>
      </c>
      <c r="J113" s="150">
        <v>1100</v>
      </c>
      <c r="K113" s="151">
        <f t="shared" si="19"/>
        <v>90.163934426229503</v>
      </c>
      <c r="L113" s="152"/>
      <c r="M113" s="152"/>
      <c r="N113" s="113"/>
      <c r="O113" s="113"/>
    </row>
    <row r="114" spans="1:15" x14ac:dyDescent="0.25">
      <c r="A114" s="146" t="s">
        <v>164</v>
      </c>
      <c r="B114" s="146" t="s">
        <v>154</v>
      </c>
      <c r="C114" s="147">
        <v>95</v>
      </c>
      <c r="D114" s="147">
        <v>38</v>
      </c>
      <c r="E114" s="147">
        <v>43</v>
      </c>
      <c r="F114" s="148">
        <v>41</v>
      </c>
      <c r="G114" s="149">
        <v>0</v>
      </c>
      <c r="H114" s="150">
        <v>0</v>
      </c>
      <c r="I114" s="150">
        <v>0</v>
      </c>
      <c r="J114" s="150">
        <v>0</v>
      </c>
      <c r="K114" s="151" t="e">
        <f t="shared" si="19"/>
        <v>#DIV/0!</v>
      </c>
      <c r="L114" s="152"/>
      <c r="M114" s="152"/>
      <c r="N114" s="113"/>
      <c r="O114" s="113"/>
    </row>
    <row r="115" spans="1:15" x14ac:dyDescent="0.25">
      <c r="A115" s="144" t="s">
        <v>162</v>
      </c>
      <c r="B115" s="146" t="s">
        <v>154</v>
      </c>
      <c r="C115" s="154">
        <v>2298</v>
      </c>
      <c r="D115" s="154">
        <v>2171</v>
      </c>
      <c r="E115" s="154">
        <v>2015</v>
      </c>
      <c r="F115" s="153">
        <v>1854</v>
      </c>
      <c r="G115" s="149">
        <v>1396</v>
      </c>
      <c r="H115" s="150">
        <v>1235</v>
      </c>
      <c r="I115" s="150">
        <v>1220</v>
      </c>
      <c r="J115" s="150">
        <v>1100</v>
      </c>
      <c r="K115" s="151">
        <f t="shared" si="19"/>
        <v>90.163934426229503</v>
      </c>
      <c r="L115" s="152"/>
      <c r="M115" s="152"/>
      <c r="N115" s="113"/>
      <c r="O115" s="113"/>
    </row>
    <row r="116" spans="1:15" x14ac:dyDescent="0.25">
      <c r="A116" s="146" t="s">
        <v>165</v>
      </c>
      <c r="B116" s="146" t="s">
        <v>154</v>
      </c>
      <c r="C116" s="154">
        <v>318</v>
      </c>
      <c r="D116" s="154">
        <v>296</v>
      </c>
      <c r="E116" s="154">
        <v>321</v>
      </c>
      <c r="F116" s="153">
        <v>192</v>
      </c>
      <c r="G116" s="149">
        <v>114</v>
      </c>
      <c r="H116" s="150">
        <v>63</v>
      </c>
      <c r="I116" s="150">
        <v>63</v>
      </c>
      <c r="J116" s="150">
        <v>63</v>
      </c>
      <c r="K116" s="151">
        <f t="shared" si="19"/>
        <v>100</v>
      </c>
      <c r="L116" s="152"/>
      <c r="M116" s="152"/>
      <c r="N116" s="113"/>
      <c r="O116" s="113"/>
    </row>
    <row r="117" spans="1:15" x14ac:dyDescent="0.25">
      <c r="A117" s="146" t="s">
        <v>166</v>
      </c>
      <c r="B117" s="146" t="s">
        <v>154</v>
      </c>
      <c r="C117" s="154">
        <v>288</v>
      </c>
      <c r="D117" s="154">
        <v>276</v>
      </c>
      <c r="E117" s="154">
        <v>273</v>
      </c>
      <c r="F117" s="153">
        <v>144</v>
      </c>
      <c r="G117" s="149">
        <v>30</v>
      </c>
      <c r="H117" s="150">
        <v>0</v>
      </c>
      <c r="I117" s="150">
        <v>0</v>
      </c>
      <c r="J117" s="150">
        <v>0</v>
      </c>
      <c r="K117" s="151" t="e">
        <f t="shared" si="19"/>
        <v>#DIV/0!</v>
      </c>
      <c r="L117" s="152"/>
      <c r="M117" s="152"/>
      <c r="N117" s="113"/>
      <c r="O117" s="113"/>
    </row>
    <row r="118" spans="1:15" x14ac:dyDescent="0.25">
      <c r="A118" s="146" t="s">
        <v>159</v>
      </c>
      <c r="B118" s="146" t="s">
        <v>154</v>
      </c>
      <c r="C118" s="147">
        <v>30</v>
      </c>
      <c r="D118" s="147">
        <v>20</v>
      </c>
      <c r="E118" s="147">
        <v>25</v>
      </c>
      <c r="F118" s="148">
        <v>25</v>
      </c>
      <c r="G118" s="149">
        <v>67</v>
      </c>
      <c r="H118" s="150">
        <v>46</v>
      </c>
      <c r="I118" s="150">
        <v>46</v>
      </c>
      <c r="J118" s="150">
        <v>46</v>
      </c>
      <c r="K118" s="151">
        <f t="shared" si="19"/>
        <v>100</v>
      </c>
      <c r="L118" s="152"/>
      <c r="M118" s="152"/>
      <c r="N118" s="113"/>
      <c r="O118" s="113"/>
    </row>
    <row r="119" spans="1:15" x14ac:dyDescent="0.25">
      <c r="A119" s="146" t="s">
        <v>162</v>
      </c>
      <c r="B119" s="146" t="s">
        <v>154</v>
      </c>
      <c r="C119" s="147">
        <v>0</v>
      </c>
      <c r="D119" s="147">
        <v>0</v>
      </c>
      <c r="E119" s="147">
        <v>23</v>
      </c>
      <c r="F119" s="148">
        <v>23</v>
      </c>
      <c r="G119" s="149">
        <v>17</v>
      </c>
      <c r="H119" s="150">
        <v>17</v>
      </c>
      <c r="I119" s="150">
        <v>10</v>
      </c>
      <c r="J119" s="150">
        <v>7</v>
      </c>
      <c r="K119" s="151">
        <f t="shared" si="19"/>
        <v>70</v>
      </c>
      <c r="L119" s="152"/>
      <c r="M119" s="152"/>
      <c r="N119" s="113"/>
      <c r="O119" s="113"/>
    </row>
    <row r="120" spans="1:15" ht="20.25" x14ac:dyDescent="0.25">
      <c r="A120" s="222" t="s">
        <v>124</v>
      </c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  <c r="L120" s="155"/>
      <c r="M120" s="155"/>
      <c r="N120" s="113"/>
      <c r="O120" s="113"/>
    </row>
    <row r="121" spans="1:15" ht="31.5" x14ac:dyDescent="0.25">
      <c r="A121" s="156" t="s">
        <v>1</v>
      </c>
      <c r="B121" s="157" t="s">
        <v>152</v>
      </c>
      <c r="C121" s="48">
        <v>2017</v>
      </c>
      <c r="D121" s="48">
        <v>2018</v>
      </c>
      <c r="E121" s="48">
        <v>2019</v>
      </c>
      <c r="F121" s="48">
        <v>2020</v>
      </c>
      <c r="G121" s="37">
        <v>2021</v>
      </c>
      <c r="H121" s="37">
        <v>2022</v>
      </c>
      <c r="I121" s="37" t="s">
        <v>77</v>
      </c>
      <c r="J121" s="37" t="s">
        <v>78</v>
      </c>
      <c r="K121" s="37" t="s">
        <v>79</v>
      </c>
      <c r="L121" s="145"/>
      <c r="M121" s="145"/>
      <c r="N121" s="113"/>
      <c r="O121" s="113"/>
    </row>
    <row r="122" spans="1:15" x14ac:dyDescent="0.25">
      <c r="A122" s="156" t="s">
        <v>167</v>
      </c>
      <c r="B122" s="157" t="s">
        <v>168</v>
      </c>
      <c r="C122" s="59">
        <v>289</v>
      </c>
      <c r="D122" s="43">
        <v>1012</v>
      </c>
      <c r="E122" s="59">
        <v>351</v>
      </c>
      <c r="F122" s="43">
        <v>338</v>
      </c>
      <c r="G122" s="158"/>
      <c r="H122" s="158"/>
      <c r="I122" s="158"/>
      <c r="J122" s="158"/>
      <c r="K122" s="159" t="e">
        <f>SUM(J122/I122*100)</f>
        <v>#DIV/0!</v>
      </c>
      <c r="L122" s="160"/>
      <c r="M122" s="160"/>
      <c r="N122" s="113"/>
      <c r="O122" s="113"/>
    </row>
    <row r="123" spans="1:15" x14ac:dyDescent="0.25">
      <c r="A123" s="156" t="s">
        <v>169</v>
      </c>
      <c r="B123" s="157" t="s">
        <v>170</v>
      </c>
      <c r="C123" s="43">
        <v>6364</v>
      </c>
      <c r="D123" s="43">
        <v>7210</v>
      </c>
      <c r="E123" s="59">
        <v>7816</v>
      </c>
      <c r="F123" s="43">
        <v>8482</v>
      </c>
      <c r="G123" s="158">
        <v>11198</v>
      </c>
      <c r="H123" s="158">
        <v>11667</v>
      </c>
      <c r="I123" s="158"/>
      <c r="J123" s="158">
        <v>8458</v>
      </c>
      <c r="K123" s="159" t="e">
        <f>SUM(J123/I123*100)</f>
        <v>#DIV/0!</v>
      </c>
      <c r="L123" s="160">
        <v>11700</v>
      </c>
      <c r="M123" s="160"/>
      <c r="N123" s="113"/>
      <c r="O123" s="113"/>
    </row>
    <row r="124" spans="1:15" ht="20.25" x14ac:dyDescent="0.25">
      <c r="A124" s="161" t="s">
        <v>171</v>
      </c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13"/>
      <c r="O124" s="113"/>
    </row>
    <row r="125" spans="1:15" ht="47.25" x14ac:dyDescent="0.25">
      <c r="A125" s="156" t="s">
        <v>1</v>
      </c>
      <c r="B125" s="157" t="s">
        <v>152</v>
      </c>
      <c r="C125" s="48">
        <v>2017</v>
      </c>
      <c r="D125" s="48">
        <v>2018</v>
      </c>
      <c r="E125" s="48">
        <v>2019</v>
      </c>
      <c r="F125" s="48">
        <v>2020</v>
      </c>
      <c r="G125" s="37">
        <v>2021</v>
      </c>
      <c r="H125" s="37">
        <v>2022</v>
      </c>
      <c r="I125" s="37" t="s">
        <v>77</v>
      </c>
      <c r="J125" s="37" t="s">
        <v>78</v>
      </c>
      <c r="K125" s="37" t="s">
        <v>79</v>
      </c>
      <c r="L125" s="176" t="s">
        <v>80</v>
      </c>
      <c r="M125" s="176" t="s">
        <v>81</v>
      </c>
      <c r="N125" s="113"/>
      <c r="O125" s="113"/>
    </row>
    <row r="126" spans="1:15" ht="31.5" x14ac:dyDescent="0.25">
      <c r="A126" s="156" t="s">
        <v>172</v>
      </c>
      <c r="B126" s="157" t="s">
        <v>173</v>
      </c>
      <c r="C126" s="59">
        <v>243</v>
      </c>
      <c r="D126" s="59">
        <v>247</v>
      </c>
      <c r="E126" s="59">
        <v>245</v>
      </c>
      <c r="F126" s="47">
        <v>221</v>
      </c>
      <c r="G126" s="37">
        <v>224</v>
      </c>
      <c r="H126" s="37">
        <v>220</v>
      </c>
      <c r="I126" s="37">
        <v>220</v>
      </c>
      <c r="J126" s="37">
        <v>220</v>
      </c>
      <c r="K126" s="163">
        <f>SUM(J126/I126*100)</f>
        <v>100</v>
      </c>
      <c r="L126" s="184"/>
      <c r="M126" s="185">
        <f t="shared" ref="M126:M130" si="20">SUM(L126/H126*100)</f>
        <v>0</v>
      </c>
      <c r="N126" s="113"/>
      <c r="O126" s="113"/>
    </row>
    <row r="127" spans="1:15" ht="31.5" x14ac:dyDescent="0.25">
      <c r="A127" s="156" t="s">
        <v>174</v>
      </c>
      <c r="B127" s="40" t="s">
        <v>85</v>
      </c>
      <c r="C127" s="59">
        <v>1036</v>
      </c>
      <c r="D127" s="59">
        <v>1107</v>
      </c>
      <c r="E127" s="59">
        <v>1137</v>
      </c>
      <c r="F127" s="59">
        <v>1061</v>
      </c>
      <c r="G127" s="59">
        <v>1004</v>
      </c>
      <c r="H127" s="59">
        <f>SUM(H128:H129)</f>
        <v>1319.9</v>
      </c>
      <c r="I127" s="59">
        <f t="shared" ref="I127:J127" si="21">SUM(I128:I129)</f>
        <v>1041.8999999999999</v>
      </c>
      <c r="J127" s="59">
        <f t="shared" si="21"/>
        <v>1064.5</v>
      </c>
      <c r="K127" s="163">
        <f t="shared" ref="K127:K132" si="22">SUM(J127/I127*100)</f>
        <v>102.16911411843748</v>
      </c>
      <c r="L127" s="185">
        <v>1346</v>
      </c>
      <c r="M127" s="185">
        <f t="shared" si="20"/>
        <v>101.97742253200998</v>
      </c>
      <c r="N127" s="113"/>
      <c r="O127" s="113"/>
    </row>
    <row r="128" spans="1:15" x14ac:dyDescent="0.25">
      <c r="A128" s="157" t="s">
        <v>175</v>
      </c>
      <c r="B128" s="40" t="s">
        <v>85</v>
      </c>
      <c r="C128" s="59">
        <v>957</v>
      </c>
      <c r="D128" s="59">
        <v>1026</v>
      </c>
      <c r="E128" s="59">
        <v>1052</v>
      </c>
      <c r="F128" s="47">
        <v>988</v>
      </c>
      <c r="G128" s="164">
        <v>938</v>
      </c>
      <c r="H128" s="164">
        <v>1265.5</v>
      </c>
      <c r="I128" s="164">
        <v>1002.3</v>
      </c>
      <c r="J128" s="164">
        <v>1017.6</v>
      </c>
      <c r="K128" s="163">
        <f t="shared" si="22"/>
        <v>101.52648907512723</v>
      </c>
      <c r="L128" s="184">
        <v>1291</v>
      </c>
      <c r="M128" s="185">
        <f t="shared" si="20"/>
        <v>102.01501382852626</v>
      </c>
      <c r="N128" s="113"/>
      <c r="O128" s="113"/>
    </row>
    <row r="129" spans="1:15" x14ac:dyDescent="0.25">
      <c r="A129" s="157" t="s">
        <v>176</v>
      </c>
      <c r="B129" s="40" t="s">
        <v>85</v>
      </c>
      <c r="C129" s="59">
        <v>79</v>
      </c>
      <c r="D129" s="59">
        <v>81</v>
      </c>
      <c r="E129" s="59">
        <v>85</v>
      </c>
      <c r="F129" s="47">
        <v>73</v>
      </c>
      <c r="G129" s="66">
        <v>66</v>
      </c>
      <c r="H129" s="66">
        <v>54.4</v>
      </c>
      <c r="I129" s="66">
        <v>39.6</v>
      </c>
      <c r="J129" s="66">
        <v>46.9</v>
      </c>
      <c r="K129" s="163">
        <f t="shared" si="22"/>
        <v>118.43434343434342</v>
      </c>
      <c r="L129" s="184">
        <v>62</v>
      </c>
      <c r="M129" s="185">
        <f t="shared" si="20"/>
        <v>113.97058823529412</v>
      </c>
      <c r="N129" s="113"/>
      <c r="O129" s="113"/>
    </row>
    <row r="130" spans="1:15" x14ac:dyDescent="0.25">
      <c r="A130" s="156" t="s">
        <v>177</v>
      </c>
      <c r="B130" s="40" t="s">
        <v>85</v>
      </c>
      <c r="C130" s="59">
        <v>69995</v>
      </c>
      <c r="D130" s="59">
        <v>72890</v>
      </c>
      <c r="E130" s="59">
        <v>74096</v>
      </c>
      <c r="F130" s="47">
        <v>71867</v>
      </c>
      <c r="G130" s="164">
        <v>71865</v>
      </c>
      <c r="H130" s="164">
        <v>67089</v>
      </c>
      <c r="I130" s="164"/>
      <c r="J130" s="164"/>
      <c r="K130" s="163" t="e">
        <f t="shared" si="22"/>
        <v>#DIV/0!</v>
      </c>
      <c r="L130" s="184"/>
      <c r="M130" s="185">
        <f t="shared" si="20"/>
        <v>0</v>
      </c>
      <c r="N130" s="113"/>
      <c r="O130" s="113"/>
    </row>
    <row r="131" spans="1:15" ht="31.5" x14ac:dyDescent="0.25">
      <c r="A131" s="156" t="s">
        <v>178</v>
      </c>
      <c r="B131" s="40" t="s">
        <v>85</v>
      </c>
      <c r="C131" s="53">
        <v>267</v>
      </c>
      <c r="D131" s="53">
        <v>250</v>
      </c>
      <c r="E131" s="53">
        <v>246</v>
      </c>
      <c r="F131" s="66">
        <v>250</v>
      </c>
      <c r="G131" s="66">
        <v>262</v>
      </c>
      <c r="H131" s="66">
        <v>292.60000000000002</v>
      </c>
      <c r="I131" s="66">
        <v>220.2</v>
      </c>
      <c r="J131" s="66">
        <v>218.7</v>
      </c>
      <c r="K131" s="163">
        <f t="shared" si="22"/>
        <v>99.318801089918253</v>
      </c>
      <c r="L131" s="186">
        <v>322.2</v>
      </c>
      <c r="M131" s="185">
        <f>SUM(L131/H131*100)</f>
        <v>110.11619958988379</v>
      </c>
      <c r="N131" s="113"/>
      <c r="O131" s="113"/>
    </row>
    <row r="132" spans="1:15" ht="31.5" x14ac:dyDescent="0.25">
      <c r="A132" s="156" t="s">
        <v>179</v>
      </c>
      <c r="B132" s="40"/>
      <c r="C132" s="47">
        <f t="shared" ref="C132:G132" si="23">SUM(C131/C127*100)</f>
        <v>25.772200772200769</v>
      </c>
      <c r="D132" s="47">
        <f t="shared" si="23"/>
        <v>22.583559168925021</v>
      </c>
      <c r="E132" s="47">
        <f t="shared" si="23"/>
        <v>21.635883905013191</v>
      </c>
      <c r="F132" s="47">
        <f t="shared" si="23"/>
        <v>23.562676720075402</v>
      </c>
      <c r="G132" s="47">
        <f t="shared" si="23"/>
        <v>26.095617529880478</v>
      </c>
      <c r="H132" s="47">
        <f>SUM(H131/H128*100)</f>
        <v>23.121295930462267</v>
      </c>
      <c r="I132" s="47">
        <f t="shared" ref="I132:J132" si="24">SUM(I131/I128*100)</f>
        <v>21.969470218497456</v>
      </c>
      <c r="J132" s="47">
        <f t="shared" si="24"/>
        <v>21.491745283018869</v>
      </c>
      <c r="K132" s="163">
        <f t="shared" si="22"/>
        <v>97.825505436738467</v>
      </c>
      <c r="L132" s="187">
        <f>SUM(L131/L128*100)</f>
        <v>24.957397366382647</v>
      </c>
      <c r="M132" s="185"/>
      <c r="N132" s="113"/>
      <c r="O132" s="113"/>
    </row>
    <row r="133" spans="1:15" ht="20.25" x14ac:dyDescent="0.25">
      <c r="A133" s="205" t="s">
        <v>180</v>
      </c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155"/>
      <c r="M133" s="155"/>
      <c r="N133" s="113"/>
      <c r="O133" s="113"/>
    </row>
    <row r="134" spans="1:15" ht="31.5" x14ac:dyDescent="0.25">
      <c r="A134" s="157" t="s">
        <v>181</v>
      </c>
      <c r="B134" s="157" t="s">
        <v>152</v>
      </c>
      <c r="C134" s="48">
        <v>2017</v>
      </c>
      <c r="D134" s="48">
        <v>2018</v>
      </c>
      <c r="E134" s="48">
        <v>2019</v>
      </c>
      <c r="F134" s="48">
        <v>2020</v>
      </c>
      <c r="G134" s="37">
        <v>2021</v>
      </c>
      <c r="H134" s="37">
        <v>2022</v>
      </c>
      <c r="I134" s="37" t="s">
        <v>77</v>
      </c>
      <c r="J134" s="37" t="s">
        <v>78</v>
      </c>
      <c r="K134" s="37" t="s">
        <v>79</v>
      </c>
      <c r="L134" s="145"/>
      <c r="M134" s="145"/>
      <c r="N134" s="113"/>
      <c r="O134" s="113"/>
    </row>
    <row r="135" spans="1:15" x14ac:dyDescent="0.25">
      <c r="A135" s="157" t="s">
        <v>182</v>
      </c>
      <c r="B135" s="157" t="s">
        <v>85</v>
      </c>
      <c r="C135" s="59">
        <v>14487</v>
      </c>
      <c r="D135" s="43">
        <v>18200</v>
      </c>
      <c r="E135" s="59">
        <v>20130</v>
      </c>
      <c r="F135" s="40">
        <v>21060</v>
      </c>
      <c r="G135" s="165">
        <v>23044</v>
      </c>
      <c r="H135" s="165"/>
      <c r="I135" s="165"/>
      <c r="J135" s="165">
        <v>26846</v>
      </c>
      <c r="K135" s="159" t="e">
        <f>SUM(J135/I135*100)</f>
        <v>#DIV/0!</v>
      </c>
      <c r="L135" s="160"/>
      <c r="M135" s="160"/>
      <c r="N135" s="113"/>
      <c r="O135" s="113"/>
    </row>
    <row r="136" spans="1:15" x14ac:dyDescent="0.25">
      <c r="A136" s="157" t="s">
        <v>40</v>
      </c>
      <c r="B136" s="157" t="s">
        <v>85</v>
      </c>
      <c r="C136" s="59">
        <v>15620</v>
      </c>
      <c r="D136" s="43">
        <v>16561</v>
      </c>
      <c r="E136" s="59">
        <v>18410</v>
      </c>
      <c r="F136" s="166">
        <v>22908</v>
      </c>
      <c r="G136" s="165">
        <v>24763</v>
      </c>
      <c r="H136" s="165">
        <v>30392</v>
      </c>
      <c r="I136" s="165">
        <v>29651</v>
      </c>
      <c r="J136" s="165"/>
      <c r="K136" s="159">
        <f t="shared" ref="K136:K143" si="25">SUM(J136/I136*100)</f>
        <v>0</v>
      </c>
      <c r="L136" s="160"/>
      <c r="M136" s="160"/>
      <c r="N136" s="113"/>
      <c r="O136" s="113"/>
    </row>
    <row r="137" spans="1:15" x14ac:dyDescent="0.25">
      <c r="A137" s="157" t="s">
        <v>183</v>
      </c>
      <c r="B137" s="157" t="s">
        <v>85</v>
      </c>
      <c r="C137" s="59">
        <v>21500</v>
      </c>
      <c r="D137" s="43">
        <v>22350</v>
      </c>
      <c r="E137" s="59">
        <v>23244</v>
      </c>
      <c r="F137" s="40">
        <v>24406</v>
      </c>
      <c r="G137" s="165">
        <v>23565</v>
      </c>
      <c r="H137" s="165">
        <v>35208</v>
      </c>
      <c r="I137" s="165">
        <v>33933</v>
      </c>
      <c r="J137" s="165"/>
      <c r="K137" s="159">
        <f t="shared" si="25"/>
        <v>0</v>
      </c>
      <c r="L137" s="160"/>
      <c r="M137" s="160"/>
      <c r="N137" s="113"/>
      <c r="O137" s="113"/>
    </row>
    <row r="138" spans="1:15" x14ac:dyDescent="0.25">
      <c r="A138" s="157" t="s">
        <v>184</v>
      </c>
      <c r="B138" s="157" t="s">
        <v>85</v>
      </c>
      <c r="C138" s="59">
        <v>20368</v>
      </c>
      <c r="D138" s="43">
        <v>20650</v>
      </c>
      <c r="E138" s="59">
        <v>21476</v>
      </c>
      <c r="F138" s="40">
        <v>23178.6</v>
      </c>
      <c r="G138" s="165">
        <v>25228</v>
      </c>
      <c r="H138" s="165">
        <v>26613</v>
      </c>
      <c r="I138" s="165">
        <v>25543</v>
      </c>
      <c r="J138" s="165"/>
      <c r="K138" s="159">
        <f t="shared" si="25"/>
        <v>0</v>
      </c>
      <c r="L138" s="160"/>
      <c r="M138" s="160"/>
      <c r="N138" s="113"/>
      <c r="O138" s="113"/>
    </row>
    <row r="139" spans="1:15" ht="31.5" x14ac:dyDescent="0.25">
      <c r="A139" s="157" t="s">
        <v>185</v>
      </c>
      <c r="B139" s="157" t="s">
        <v>85</v>
      </c>
      <c r="C139" s="59">
        <v>15878</v>
      </c>
      <c r="D139" s="43">
        <v>16820</v>
      </c>
      <c r="E139" s="59">
        <v>21200</v>
      </c>
      <c r="F139" s="167">
        <v>23650</v>
      </c>
      <c r="G139" s="165">
        <v>26648</v>
      </c>
      <c r="H139" s="165">
        <v>31119</v>
      </c>
      <c r="I139" s="165">
        <v>31100</v>
      </c>
      <c r="J139" s="165"/>
      <c r="K139" s="159">
        <f t="shared" si="25"/>
        <v>0</v>
      </c>
      <c r="L139" s="160"/>
      <c r="M139" s="160"/>
      <c r="N139" s="113"/>
      <c r="O139" s="113"/>
    </row>
    <row r="140" spans="1:15" x14ac:dyDescent="0.25">
      <c r="A140" s="157" t="s">
        <v>186</v>
      </c>
      <c r="B140" s="157" t="s">
        <v>85</v>
      </c>
      <c r="C140" s="59">
        <v>22505</v>
      </c>
      <c r="D140" s="43">
        <v>26350</v>
      </c>
      <c r="E140" s="59">
        <v>28986</v>
      </c>
      <c r="F140" s="40">
        <v>29180.6</v>
      </c>
      <c r="G140" s="165">
        <v>31742</v>
      </c>
      <c r="H140" s="165">
        <v>35107</v>
      </c>
      <c r="I140" s="165">
        <v>33845</v>
      </c>
      <c r="J140" s="165"/>
      <c r="K140" s="159">
        <f t="shared" si="25"/>
        <v>0</v>
      </c>
      <c r="L140" s="160"/>
      <c r="M140" s="160"/>
      <c r="N140" s="113"/>
      <c r="O140" s="113"/>
    </row>
    <row r="141" spans="1:15" x14ac:dyDescent="0.25">
      <c r="A141" s="157" t="s">
        <v>187</v>
      </c>
      <c r="B141" s="157" t="s">
        <v>85</v>
      </c>
      <c r="C141" s="59">
        <v>19459</v>
      </c>
      <c r="D141" s="43">
        <v>23351</v>
      </c>
      <c r="E141" s="59">
        <v>24285</v>
      </c>
      <c r="F141" s="40">
        <v>26043</v>
      </c>
      <c r="G141" s="165">
        <v>29420</v>
      </c>
      <c r="H141" s="165">
        <v>31383</v>
      </c>
      <c r="I141" s="165">
        <v>30655</v>
      </c>
      <c r="J141" s="165"/>
      <c r="K141" s="159">
        <f t="shared" si="25"/>
        <v>0</v>
      </c>
      <c r="L141" s="160"/>
      <c r="M141" s="160"/>
      <c r="N141" s="113"/>
      <c r="O141" s="113"/>
    </row>
    <row r="142" spans="1:15" x14ac:dyDescent="0.25">
      <c r="A142" s="157" t="s">
        <v>188</v>
      </c>
      <c r="B142" s="157" t="s">
        <v>85</v>
      </c>
      <c r="C142" s="59">
        <v>24027</v>
      </c>
      <c r="D142" s="43">
        <v>25110</v>
      </c>
      <c r="E142" s="59">
        <v>29628</v>
      </c>
      <c r="F142" s="40">
        <v>29733</v>
      </c>
      <c r="G142" s="165">
        <v>30462</v>
      </c>
      <c r="H142" s="165">
        <v>34258</v>
      </c>
      <c r="I142" s="165">
        <v>33933</v>
      </c>
      <c r="J142" s="165"/>
      <c r="K142" s="159">
        <f t="shared" si="25"/>
        <v>0</v>
      </c>
      <c r="L142" s="160"/>
      <c r="M142" s="160"/>
      <c r="N142" s="113"/>
      <c r="O142" s="113"/>
    </row>
    <row r="143" spans="1:15" x14ac:dyDescent="0.25">
      <c r="A143" s="156" t="s">
        <v>189</v>
      </c>
      <c r="B143" s="157" t="s">
        <v>85</v>
      </c>
      <c r="C143" s="53">
        <v>20360</v>
      </c>
      <c r="D143" s="53">
        <v>23365</v>
      </c>
      <c r="E143" s="53">
        <v>24631</v>
      </c>
      <c r="F143" s="39">
        <v>26484.6</v>
      </c>
      <c r="G143" s="168">
        <v>29170</v>
      </c>
      <c r="H143" s="168">
        <v>32781</v>
      </c>
      <c r="I143" s="168">
        <v>31878</v>
      </c>
      <c r="J143" s="168">
        <v>37226</v>
      </c>
      <c r="K143" s="159">
        <f t="shared" si="25"/>
        <v>116.77646025472113</v>
      </c>
      <c r="L143" s="160"/>
      <c r="M143" s="160"/>
      <c r="N143" s="113"/>
      <c r="O143" s="113"/>
    </row>
    <row r="144" spans="1:15" ht="20.25" x14ac:dyDescent="0.25">
      <c r="A144" s="205" t="s">
        <v>190</v>
      </c>
      <c r="B144" s="206"/>
      <c r="C144" s="206"/>
      <c r="D144" s="206"/>
      <c r="E144" s="206"/>
      <c r="F144" s="206"/>
      <c r="G144" s="206"/>
      <c r="H144" s="206"/>
      <c r="I144" s="206"/>
      <c r="J144" s="206"/>
      <c r="K144" s="207"/>
      <c r="L144" s="155"/>
      <c r="M144" s="155"/>
      <c r="N144" s="113"/>
      <c r="O144" s="113"/>
    </row>
    <row r="145" spans="1:15" ht="31.5" x14ac:dyDescent="0.25">
      <c r="A145" s="156" t="s">
        <v>191</v>
      </c>
      <c r="B145" s="169">
        <v>2017</v>
      </c>
      <c r="C145" s="169">
        <v>2018</v>
      </c>
      <c r="D145" s="169">
        <v>2019</v>
      </c>
      <c r="E145" s="48">
        <v>2020</v>
      </c>
      <c r="F145" s="37">
        <v>2021</v>
      </c>
      <c r="G145" s="37">
        <v>2022</v>
      </c>
      <c r="H145" s="37" t="s">
        <v>77</v>
      </c>
      <c r="I145" s="37" t="s">
        <v>78</v>
      </c>
      <c r="J145" s="37"/>
      <c r="K145" s="113"/>
      <c r="L145" s="113"/>
      <c r="M145" s="113"/>
      <c r="N145" s="113"/>
      <c r="O145" s="113"/>
    </row>
    <row r="146" spans="1:15" x14ac:dyDescent="0.25">
      <c r="A146" s="157" t="s">
        <v>192</v>
      </c>
      <c r="B146" s="170">
        <v>246</v>
      </c>
      <c r="C146" s="170">
        <v>212</v>
      </c>
      <c r="D146" s="170">
        <v>223</v>
      </c>
      <c r="E146" s="106">
        <v>182</v>
      </c>
      <c r="F146" s="106">
        <v>174</v>
      </c>
      <c r="G146" s="106">
        <v>168</v>
      </c>
      <c r="H146" s="171">
        <v>126</v>
      </c>
      <c r="I146" s="171">
        <v>118</v>
      </c>
      <c r="J146" s="113"/>
      <c r="K146" s="113"/>
      <c r="L146" s="113"/>
      <c r="M146" s="113"/>
      <c r="N146" s="113"/>
      <c r="O146" s="113"/>
    </row>
    <row r="147" spans="1:15" x14ac:dyDescent="0.25">
      <c r="A147" s="157" t="s">
        <v>193</v>
      </c>
      <c r="B147" s="170">
        <v>262</v>
      </c>
      <c r="C147" s="170">
        <v>278</v>
      </c>
      <c r="D147" s="170">
        <v>251</v>
      </c>
      <c r="E147" s="106">
        <v>284</v>
      </c>
      <c r="F147" s="106">
        <v>263</v>
      </c>
      <c r="G147" s="106">
        <v>244</v>
      </c>
      <c r="H147" s="171">
        <v>180</v>
      </c>
      <c r="I147" s="171">
        <v>170</v>
      </c>
      <c r="J147" s="113"/>
      <c r="K147" s="113"/>
      <c r="L147" s="113"/>
      <c r="M147" s="113"/>
      <c r="N147" s="113"/>
      <c r="O147" s="113"/>
    </row>
    <row r="148" spans="1:15" x14ac:dyDescent="0.25">
      <c r="A148" s="157" t="s">
        <v>194</v>
      </c>
      <c r="B148" s="170">
        <v>115</v>
      </c>
      <c r="C148" s="170">
        <v>92</v>
      </c>
      <c r="D148" s="170">
        <v>83</v>
      </c>
      <c r="E148" s="106">
        <v>54</v>
      </c>
      <c r="F148" s="106">
        <v>84</v>
      </c>
      <c r="G148" s="106">
        <v>85</v>
      </c>
      <c r="H148" s="171">
        <v>60</v>
      </c>
      <c r="I148" s="171">
        <v>64</v>
      </c>
      <c r="J148" s="113"/>
      <c r="K148" s="113"/>
      <c r="L148" s="113"/>
      <c r="M148" s="113"/>
      <c r="N148" s="113"/>
      <c r="O148" s="113"/>
    </row>
    <row r="149" spans="1:15" x14ac:dyDescent="0.25">
      <c r="A149" s="157" t="s">
        <v>195</v>
      </c>
      <c r="B149" s="170">
        <v>51</v>
      </c>
      <c r="C149" s="170">
        <v>53</v>
      </c>
      <c r="D149" s="170">
        <v>38</v>
      </c>
      <c r="E149" s="106">
        <v>48</v>
      </c>
      <c r="F149" s="106">
        <v>65</v>
      </c>
      <c r="G149" s="106">
        <v>67</v>
      </c>
      <c r="H149" s="171">
        <v>46</v>
      </c>
      <c r="I149" s="171">
        <v>56</v>
      </c>
      <c r="J149" s="113"/>
      <c r="K149" s="113"/>
      <c r="L149" s="113"/>
      <c r="M149" s="113"/>
      <c r="N149" s="113"/>
      <c r="O149" s="113"/>
    </row>
    <row r="150" spans="1:15" x14ac:dyDescent="0.25">
      <c r="A150" s="157" t="s">
        <v>196</v>
      </c>
      <c r="B150" s="172">
        <v>-16</v>
      </c>
      <c r="C150" s="172">
        <v>-66</v>
      </c>
      <c r="D150" s="172">
        <f>D146-D147</f>
        <v>-28</v>
      </c>
      <c r="E150" s="173">
        <v>-102</v>
      </c>
      <c r="F150" s="173">
        <v>-89</v>
      </c>
      <c r="G150" s="173">
        <v>-76</v>
      </c>
      <c r="H150" s="174">
        <v>-54</v>
      </c>
      <c r="I150" s="174">
        <v>-52</v>
      </c>
      <c r="J150" s="113"/>
      <c r="K150" s="113"/>
      <c r="L150" s="113"/>
      <c r="M150" s="113"/>
      <c r="N150" s="113"/>
      <c r="O150" s="113"/>
    </row>
    <row r="151" spans="1:15" x14ac:dyDescent="0.25">
      <c r="A151" s="175" t="s">
        <v>197</v>
      </c>
    </row>
  </sheetData>
  <mergeCells count="18">
    <mergeCell ref="A144:K144"/>
    <mergeCell ref="A32:A33"/>
    <mergeCell ref="A36:A37"/>
    <mergeCell ref="A38:A39"/>
    <mergeCell ref="A40:A41"/>
    <mergeCell ref="H66:O66"/>
    <mergeCell ref="N71:O71"/>
    <mergeCell ref="A80:H80"/>
    <mergeCell ref="A91:H91"/>
    <mergeCell ref="A102:K102"/>
    <mergeCell ref="A120:K120"/>
    <mergeCell ref="A133:K133"/>
    <mergeCell ref="A30:A31"/>
    <mergeCell ref="A1:O1"/>
    <mergeCell ref="A2:O2"/>
    <mergeCell ref="N8:O8"/>
    <mergeCell ref="A10:O10"/>
    <mergeCell ref="A28:A29"/>
  </mergeCells>
  <pageMargins left="0.70866141732283472" right="0.70866141732283472" top="0.74803149606299213" bottom="0.74803149606299213" header="0.31496062992125984" footer="0.31496062992125984"/>
  <pageSetup paperSize="9" scale="52" fitToHeight="2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ПРОГНОЗ СЭР </vt:lpstr>
      <vt:lpstr>Показатели предпр.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Алнаши Администрация</dc:creator>
  <cp:lastModifiedBy>1 1</cp:lastModifiedBy>
  <cp:lastPrinted>2023-11-14T09:30:32Z</cp:lastPrinted>
  <dcterms:created xsi:type="dcterms:W3CDTF">2023-11-13T09:23:49Z</dcterms:created>
  <dcterms:modified xsi:type="dcterms:W3CDTF">2023-11-14T09:31:31Z</dcterms:modified>
</cp:coreProperties>
</file>